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-120" yWindow="-120" windowWidth="29040" windowHeight="15840"/>
  </bookViews>
  <sheets>
    <sheet name="1-3 года" sheetId="2" r:id="rId1"/>
    <sheet name="3-7 лет" sheetId="1" r:id="rId2"/>
    <sheet name="МЕНЮ РОТАЦИЯ" sheetId="3" r:id="rId3"/>
  </sheets>
  <definedNames>
    <definedName name="_xlnm._FilterDatabase" localSheetId="0" hidden="1">'1-3 года'!$A$1:$K$886</definedName>
    <definedName name="_xlnm._FilterDatabase" localSheetId="1" hidden="1">'3-7 лет'!$A$1:$K$896</definedName>
  </definedName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68" i="1" l="1"/>
  <c r="H868" i="1"/>
  <c r="I868" i="1"/>
  <c r="J868" i="1"/>
  <c r="F868" i="1"/>
  <c r="C868" i="1"/>
  <c r="G693" i="1"/>
  <c r="H693" i="1"/>
  <c r="I693" i="1"/>
  <c r="J693" i="1"/>
  <c r="F693" i="1"/>
  <c r="C693" i="1"/>
  <c r="G644" i="1"/>
  <c r="H644" i="1"/>
  <c r="I644" i="1"/>
  <c r="J644" i="1"/>
  <c r="F644" i="1"/>
  <c r="G616" i="1"/>
  <c r="H616" i="1"/>
  <c r="I616" i="1"/>
  <c r="J616" i="1"/>
  <c r="F616" i="1"/>
  <c r="C616" i="1"/>
  <c r="G527" i="1"/>
  <c r="H527" i="1"/>
  <c r="I527" i="1"/>
  <c r="J527" i="1"/>
  <c r="F527" i="1"/>
  <c r="G473" i="1"/>
  <c r="H473" i="1"/>
  <c r="I473" i="1"/>
  <c r="J473" i="1"/>
  <c r="F473" i="1"/>
  <c r="G445" i="1"/>
  <c r="H445" i="1"/>
  <c r="I445" i="1"/>
  <c r="J445" i="1"/>
  <c r="F445" i="1"/>
  <c r="C445" i="1"/>
  <c r="G344" i="1"/>
  <c r="H344" i="1"/>
  <c r="I344" i="1"/>
  <c r="J344" i="1"/>
  <c r="F344" i="1"/>
  <c r="C344" i="1"/>
  <c r="G300" i="1"/>
  <c r="H300" i="1"/>
  <c r="I300" i="1"/>
  <c r="J300" i="1"/>
  <c r="F300" i="1"/>
  <c r="F272" i="1"/>
  <c r="G196" i="1"/>
  <c r="H196" i="1"/>
  <c r="I196" i="1"/>
  <c r="J196" i="1"/>
  <c r="F196" i="1"/>
  <c r="C196" i="1"/>
  <c r="G133" i="1"/>
  <c r="H133" i="1"/>
  <c r="I133" i="1"/>
  <c r="J133" i="1"/>
  <c r="F133" i="1"/>
  <c r="G857" i="2"/>
  <c r="H857" i="2"/>
  <c r="I857" i="2"/>
  <c r="J857" i="2"/>
  <c r="F857" i="2"/>
  <c r="F856" i="2"/>
  <c r="C857" i="2"/>
  <c r="C856" i="2"/>
  <c r="F765" i="2"/>
  <c r="G765" i="2"/>
  <c r="H765" i="2"/>
  <c r="I765" i="2"/>
  <c r="J765" i="2"/>
  <c r="C765" i="2"/>
  <c r="C766" i="2" s="1"/>
  <c r="G684" i="2"/>
  <c r="H684" i="2"/>
  <c r="I684" i="2"/>
  <c r="J684" i="2"/>
  <c r="F684" i="2"/>
  <c r="C684" i="2"/>
  <c r="G636" i="2"/>
  <c r="H636" i="2"/>
  <c r="I636" i="2"/>
  <c r="J636" i="2"/>
  <c r="F636" i="2"/>
  <c r="G609" i="2"/>
  <c r="H609" i="2"/>
  <c r="I609" i="2"/>
  <c r="J609" i="2"/>
  <c r="F609" i="2"/>
  <c r="C609" i="2"/>
  <c r="G522" i="2"/>
  <c r="H522" i="2"/>
  <c r="I522" i="2"/>
  <c r="J522" i="2"/>
  <c r="F522" i="2"/>
  <c r="C522" i="2"/>
  <c r="G469" i="2"/>
  <c r="H469" i="2"/>
  <c r="I469" i="2"/>
  <c r="J469" i="2"/>
  <c r="F469" i="2"/>
  <c r="C469" i="2"/>
  <c r="F441" i="2"/>
  <c r="C441" i="2"/>
  <c r="F342" i="2"/>
  <c r="C342" i="2"/>
  <c r="G299" i="2"/>
  <c r="H299" i="2"/>
  <c r="I299" i="2"/>
  <c r="J299" i="2"/>
  <c r="F299" i="2"/>
  <c r="C299" i="2"/>
  <c r="F271" i="2"/>
  <c r="C271" i="2"/>
  <c r="F194" i="2"/>
  <c r="C194" i="2"/>
  <c r="G132" i="2"/>
  <c r="H132" i="2"/>
  <c r="I132" i="2"/>
  <c r="J132" i="2"/>
  <c r="F132" i="2"/>
  <c r="C132" i="2"/>
  <c r="G103" i="2"/>
  <c r="H103" i="2"/>
  <c r="I103" i="2"/>
  <c r="J103" i="2"/>
  <c r="F103" i="2"/>
  <c r="C103" i="2"/>
  <c r="F846" i="1" l="1"/>
  <c r="C846" i="1"/>
  <c r="F798" i="1"/>
  <c r="C798" i="1"/>
  <c r="G775" i="1"/>
  <c r="H775" i="1"/>
  <c r="I775" i="1"/>
  <c r="J775" i="1"/>
  <c r="F775" i="1"/>
  <c r="C775" i="1"/>
  <c r="F754" i="1"/>
  <c r="C754" i="1"/>
  <c r="G682" i="1"/>
  <c r="H682" i="1"/>
  <c r="I682" i="1"/>
  <c r="J682" i="1"/>
  <c r="F682" i="1"/>
  <c r="C682" i="1"/>
  <c r="C694" i="1" s="1"/>
  <c r="G597" i="1"/>
  <c r="H597" i="1"/>
  <c r="I597" i="1"/>
  <c r="J597" i="1"/>
  <c r="F597" i="1"/>
  <c r="C597" i="1"/>
  <c r="G552" i="1"/>
  <c r="H552" i="1"/>
  <c r="I552" i="1"/>
  <c r="J552" i="1"/>
  <c r="F552" i="1"/>
  <c r="C552" i="1"/>
  <c r="C527" i="1"/>
  <c r="G516" i="1"/>
  <c r="H516" i="1"/>
  <c r="I516" i="1"/>
  <c r="J516" i="1"/>
  <c r="F516" i="1"/>
  <c r="C516" i="1"/>
  <c r="C421" i="1"/>
  <c r="G421" i="1"/>
  <c r="H421" i="1"/>
  <c r="I421" i="1"/>
  <c r="J421" i="1"/>
  <c r="F421" i="1"/>
  <c r="F369" i="1"/>
  <c r="C369" i="1"/>
  <c r="G369" i="1"/>
  <c r="H369" i="1"/>
  <c r="I369" i="1"/>
  <c r="J369" i="1"/>
  <c r="C366" i="2"/>
  <c r="F334" i="1"/>
  <c r="C334" i="1"/>
  <c r="C345" i="1" s="1"/>
  <c r="C272" i="1"/>
  <c r="F253" i="1"/>
  <c r="C253" i="1"/>
  <c r="C128" i="1"/>
  <c r="C197" i="1" s="1"/>
  <c r="G83" i="1"/>
  <c r="H83" i="1"/>
  <c r="I83" i="1"/>
  <c r="J83" i="1"/>
  <c r="F83" i="1"/>
  <c r="C83" i="1"/>
  <c r="C105" i="1" s="1"/>
  <c r="G835" i="2"/>
  <c r="H835" i="2"/>
  <c r="I835" i="2"/>
  <c r="J835" i="2"/>
  <c r="F835" i="2"/>
  <c r="C835" i="2"/>
  <c r="F788" i="2"/>
  <c r="C788" i="2"/>
  <c r="F673" i="2"/>
  <c r="C673" i="2"/>
  <c r="C685" i="2" s="1"/>
  <c r="C417" i="2"/>
  <c r="C590" i="2"/>
  <c r="C546" i="2"/>
  <c r="G511" i="2"/>
  <c r="H511" i="2"/>
  <c r="I511" i="2"/>
  <c r="J511" i="2"/>
  <c r="F511" i="2"/>
  <c r="C511" i="2"/>
  <c r="C523" i="2" s="1"/>
  <c r="C776" i="1" l="1"/>
  <c r="C617" i="1"/>
  <c r="C528" i="1"/>
  <c r="C446" i="1"/>
  <c r="C273" i="1"/>
  <c r="C610" i="2"/>
  <c r="C442" i="2"/>
  <c r="F417" i="2"/>
  <c r="F366" i="2" l="1"/>
  <c r="G342" i="2"/>
  <c r="H342" i="2"/>
  <c r="I342" i="2"/>
  <c r="J342" i="2"/>
  <c r="F332" i="2"/>
  <c r="C332" i="2"/>
  <c r="C343" i="2" s="1"/>
  <c r="G271" i="2"/>
  <c r="H271" i="2"/>
  <c r="I271" i="2"/>
  <c r="J271" i="2"/>
  <c r="F251" i="2" l="1"/>
  <c r="C251" i="2"/>
  <c r="C216" i="2"/>
  <c r="C127" i="2"/>
  <c r="C195" i="2" s="1"/>
  <c r="G82" i="2"/>
  <c r="H82" i="2"/>
  <c r="I82" i="2"/>
  <c r="J82" i="2"/>
  <c r="F82" i="2"/>
  <c r="C82" i="2"/>
  <c r="C104" i="2" s="1"/>
  <c r="G465" i="2"/>
  <c r="G523" i="2" s="1"/>
  <c r="H465" i="2"/>
  <c r="H523" i="2" s="1"/>
  <c r="I465" i="2"/>
  <c r="I523" i="2" s="1"/>
  <c r="J465" i="2"/>
  <c r="J523" i="2" s="1"/>
  <c r="F465" i="2"/>
  <c r="F523" i="2" s="1"/>
  <c r="C272" i="2" l="1"/>
  <c r="G673" i="2"/>
  <c r="H673" i="2"/>
  <c r="I673" i="2"/>
  <c r="J673" i="2"/>
  <c r="G417" i="2"/>
  <c r="H417" i="2"/>
  <c r="I417" i="2"/>
  <c r="J417" i="2"/>
  <c r="G332" i="2" l="1"/>
  <c r="H332" i="2"/>
  <c r="I332" i="2"/>
  <c r="J332" i="2"/>
  <c r="G251" i="2" l="1"/>
  <c r="H251" i="2"/>
  <c r="I251" i="2"/>
  <c r="J251" i="2"/>
  <c r="G182" i="1"/>
  <c r="H182" i="1"/>
  <c r="I182" i="1"/>
  <c r="J182" i="1"/>
  <c r="F182" i="1"/>
  <c r="G181" i="2"/>
  <c r="H181" i="2"/>
  <c r="I181" i="2"/>
  <c r="J181" i="2"/>
  <c r="F181" i="2"/>
  <c r="G754" i="1" l="1"/>
  <c r="H754" i="1"/>
  <c r="I754" i="1"/>
  <c r="J754" i="1"/>
  <c r="G253" i="1"/>
  <c r="H253" i="1"/>
  <c r="I253" i="1"/>
  <c r="J253" i="1"/>
  <c r="G846" i="1" l="1"/>
  <c r="H846" i="1"/>
  <c r="I846" i="1"/>
  <c r="J846" i="1"/>
  <c r="I856" i="2" l="1"/>
  <c r="I546" i="2"/>
  <c r="F546" i="2"/>
  <c r="F867" i="1" l="1"/>
  <c r="G867" i="1" l="1"/>
  <c r="H867" i="1"/>
  <c r="I867" i="1"/>
  <c r="J867" i="1"/>
  <c r="G798" i="1"/>
  <c r="H798" i="1"/>
  <c r="I798" i="1"/>
  <c r="J798" i="1"/>
  <c r="G716" i="1"/>
  <c r="H716" i="1"/>
  <c r="I716" i="1"/>
  <c r="J716" i="1"/>
  <c r="F716" i="1"/>
  <c r="G639" i="1" l="1"/>
  <c r="H639" i="1"/>
  <c r="I639" i="1"/>
  <c r="J639" i="1"/>
  <c r="F639" i="1"/>
  <c r="I469" i="1"/>
  <c r="I528" i="1" s="1"/>
  <c r="G469" i="1"/>
  <c r="G528" i="1" s="1"/>
  <c r="H469" i="1"/>
  <c r="H528" i="1" s="1"/>
  <c r="J469" i="1"/>
  <c r="J528" i="1" s="1"/>
  <c r="F469" i="1"/>
  <c r="F528" i="1" s="1"/>
  <c r="G334" i="1"/>
  <c r="H334" i="1"/>
  <c r="I334" i="1"/>
  <c r="J334" i="1"/>
  <c r="J801" i="1" l="1"/>
  <c r="I801" i="1"/>
  <c r="H801" i="1"/>
  <c r="G801" i="1"/>
  <c r="F801" i="1"/>
  <c r="J694" i="1"/>
  <c r="I694" i="1"/>
  <c r="H694" i="1"/>
  <c r="G694" i="1"/>
  <c r="F694" i="1"/>
  <c r="G296" i="1"/>
  <c r="G345" i="1" s="1"/>
  <c r="H296" i="1"/>
  <c r="H345" i="1" s="1"/>
  <c r="I296" i="1"/>
  <c r="I345" i="1" s="1"/>
  <c r="J296" i="1"/>
  <c r="J345" i="1" s="1"/>
  <c r="F296" i="1"/>
  <c r="F345" i="1" s="1"/>
  <c r="G272" i="1"/>
  <c r="H272" i="1"/>
  <c r="I272" i="1"/>
  <c r="J272" i="1"/>
  <c r="G218" i="1"/>
  <c r="H218" i="1"/>
  <c r="I218" i="1"/>
  <c r="J218" i="1"/>
  <c r="F218" i="1"/>
  <c r="G128" i="1"/>
  <c r="G197" i="1" s="1"/>
  <c r="H128" i="1"/>
  <c r="H197" i="1" s="1"/>
  <c r="I128" i="1"/>
  <c r="I197" i="1" s="1"/>
  <c r="J128" i="1"/>
  <c r="J197" i="1" s="1"/>
  <c r="F128" i="1"/>
  <c r="F197" i="1" s="1"/>
  <c r="G104" i="1"/>
  <c r="H104" i="1"/>
  <c r="I104" i="1"/>
  <c r="J104" i="1"/>
  <c r="F104" i="1"/>
  <c r="G30" i="1"/>
  <c r="H30" i="1"/>
  <c r="I30" i="1"/>
  <c r="J30" i="1"/>
  <c r="F30" i="1"/>
  <c r="G788" i="2" l="1"/>
  <c r="H788" i="2"/>
  <c r="I788" i="2"/>
  <c r="J788" i="2"/>
  <c r="G546" i="2" l="1"/>
  <c r="H546" i="2"/>
  <c r="J546" i="2"/>
  <c r="I707" i="2" l="1"/>
  <c r="F707" i="2"/>
  <c r="F631" i="2"/>
  <c r="F685" i="2" s="1"/>
  <c r="G590" i="2"/>
  <c r="H590" i="2"/>
  <c r="I590" i="2"/>
  <c r="J590" i="2"/>
  <c r="F590" i="2"/>
  <c r="J856" i="2" l="1"/>
  <c r="H856" i="2"/>
  <c r="G856" i="2"/>
  <c r="J791" i="2"/>
  <c r="I791" i="2"/>
  <c r="H791" i="2"/>
  <c r="G791" i="2"/>
  <c r="F791" i="2"/>
  <c r="J744" i="2"/>
  <c r="J766" i="2" s="1"/>
  <c r="I744" i="2"/>
  <c r="H744" i="2"/>
  <c r="G744" i="2"/>
  <c r="F744" i="2"/>
  <c r="F766" i="2" s="1"/>
  <c r="J710" i="2"/>
  <c r="I710" i="2"/>
  <c r="H710" i="2"/>
  <c r="G710" i="2"/>
  <c r="F710" i="2"/>
  <c r="J707" i="2"/>
  <c r="H707" i="2"/>
  <c r="G707" i="2"/>
  <c r="J631" i="2"/>
  <c r="J685" i="2" s="1"/>
  <c r="I631" i="2"/>
  <c r="I685" i="2" s="1"/>
  <c r="H631" i="2"/>
  <c r="H685" i="2" s="1"/>
  <c r="G631" i="2"/>
  <c r="G685" i="2" s="1"/>
  <c r="J549" i="2"/>
  <c r="J610" i="2" s="1"/>
  <c r="I549" i="2"/>
  <c r="I610" i="2" s="1"/>
  <c r="H549" i="2"/>
  <c r="H610" i="2" s="1"/>
  <c r="G549" i="2"/>
  <c r="G610" i="2" s="1"/>
  <c r="F549" i="2"/>
  <c r="F610" i="2" s="1"/>
  <c r="J441" i="2"/>
  <c r="I441" i="2"/>
  <c r="H441" i="2"/>
  <c r="G441" i="2"/>
  <c r="J369" i="2"/>
  <c r="I369" i="2"/>
  <c r="H369" i="2"/>
  <c r="G369" i="2"/>
  <c r="F369" i="2"/>
  <c r="F442" i="2" s="1"/>
  <c r="J366" i="2"/>
  <c r="I366" i="2"/>
  <c r="H366" i="2"/>
  <c r="G366" i="2"/>
  <c r="J295" i="2"/>
  <c r="J343" i="2" s="1"/>
  <c r="I295" i="2"/>
  <c r="I343" i="2" s="1"/>
  <c r="H295" i="2"/>
  <c r="H343" i="2" s="1"/>
  <c r="G295" i="2"/>
  <c r="G343" i="2" s="1"/>
  <c r="F295" i="2"/>
  <c r="F343" i="2" s="1"/>
  <c r="J219" i="2"/>
  <c r="I219" i="2"/>
  <c r="H219" i="2"/>
  <c r="G219" i="2"/>
  <c r="F219" i="2"/>
  <c r="J216" i="2"/>
  <c r="I216" i="2"/>
  <c r="H216" i="2"/>
  <c r="G216" i="2"/>
  <c r="F216" i="2"/>
  <c r="J194" i="2"/>
  <c r="I194" i="2"/>
  <c r="H194" i="2"/>
  <c r="G194" i="2"/>
  <c r="J127" i="2"/>
  <c r="I127" i="2"/>
  <c r="H127" i="2"/>
  <c r="G127" i="2"/>
  <c r="F127" i="2"/>
  <c r="F195" i="2" s="1"/>
  <c r="J32" i="2"/>
  <c r="I32" i="2"/>
  <c r="H32" i="2"/>
  <c r="G32" i="2"/>
  <c r="F32" i="2"/>
  <c r="J29" i="2"/>
  <c r="I29" i="2"/>
  <c r="H29" i="2"/>
  <c r="G29" i="2"/>
  <c r="F29" i="2"/>
  <c r="J719" i="1"/>
  <c r="J776" i="1" s="1"/>
  <c r="I719" i="1"/>
  <c r="I776" i="1" s="1"/>
  <c r="H719" i="1"/>
  <c r="H776" i="1" s="1"/>
  <c r="G719" i="1"/>
  <c r="G776" i="1" s="1"/>
  <c r="F719" i="1"/>
  <c r="F776" i="1" s="1"/>
  <c r="J555" i="1"/>
  <c r="J617" i="1" s="1"/>
  <c r="I555" i="1"/>
  <c r="I617" i="1" s="1"/>
  <c r="H555" i="1"/>
  <c r="H617" i="1" s="1"/>
  <c r="G555" i="1"/>
  <c r="G617" i="1" s="1"/>
  <c r="F555" i="1"/>
  <c r="F617" i="1" s="1"/>
  <c r="J372" i="1"/>
  <c r="J446" i="1" s="1"/>
  <c r="I372" i="1"/>
  <c r="I446" i="1" s="1"/>
  <c r="H372" i="1"/>
  <c r="H446" i="1" s="1"/>
  <c r="G372" i="1"/>
  <c r="G446" i="1" s="1"/>
  <c r="F372" i="1"/>
  <c r="F446" i="1" s="1"/>
  <c r="J221" i="1"/>
  <c r="J273" i="1" s="1"/>
  <c r="I221" i="1"/>
  <c r="I273" i="1" s="1"/>
  <c r="H221" i="1"/>
  <c r="H273" i="1" s="1"/>
  <c r="G221" i="1"/>
  <c r="G273" i="1" s="1"/>
  <c r="F221" i="1"/>
  <c r="F273" i="1" s="1"/>
  <c r="J33" i="1"/>
  <c r="J105" i="1" s="1"/>
  <c r="I33" i="1"/>
  <c r="I105" i="1" s="1"/>
  <c r="H33" i="1"/>
  <c r="H105" i="1" s="1"/>
  <c r="G33" i="1"/>
  <c r="G105" i="1" s="1"/>
  <c r="F33" i="1"/>
  <c r="F105" i="1" s="1"/>
  <c r="G766" i="2" l="1"/>
  <c r="H766" i="2"/>
  <c r="I766" i="2"/>
  <c r="J442" i="2"/>
  <c r="H442" i="2"/>
  <c r="G442" i="2"/>
  <c r="I442" i="2"/>
  <c r="G272" i="2"/>
  <c r="G195" i="2"/>
  <c r="I272" i="2"/>
  <c r="H272" i="2"/>
  <c r="F272" i="2"/>
  <c r="J272" i="2"/>
  <c r="H195" i="2"/>
  <c r="J195" i="2"/>
  <c r="I195" i="2"/>
  <c r="J104" i="2"/>
  <c r="F104" i="2"/>
  <c r="H104" i="2"/>
  <c r="G104" i="2"/>
  <c r="I104" i="2"/>
  <c r="C858" i="2"/>
  <c r="C859" i="2" s="1"/>
  <c r="C869" i="1"/>
  <c r="C870" i="1" s="1"/>
  <c r="J858" i="2" l="1"/>
  <c r="J859" i="2" s="1"/>
  <c r="G858" i="2"/>
  <c r="G859" i="2" s="1"/>
  <c r="I858" i="2"/>
  <c r="I859" i="2" s="1"/>
  <c r="H858" i="2"/>
  <c r="H859" i="2" s="1"/>
  <c r="F858" i="2"/>
  <c r="F859" i="2" s="1"/>
  <c r="F869" i="1"/>
  <c r="F870" i="1" s="1"/>
  <c r="J869" i="1"/>
  <c r="J870" i="1" s="1"/>
  <c r="G869" i="1"/>
  <c r="G870" i="1" s="1"/>
  <c r="H869" i="1"/>
  <c r="H870" i="1" s="1"/>
  <c r="I869" i="1"/>
  <c r="I870" i="1" s="1"/>
</calcChain>
</file>

<file path=xl/sharedStrings.xml><?xml version="1.0" encoding="utf-8"?>
<sst xmlns="http://schemas.openxmlformats.org/spreadsheetml/2006/main" count="2700" uniqueCount="556">
  <si>
    <t>Утверждаю</t>
  </si>
  <si>
    <t xml:space="preserve">    Согласовано</t>
  </si>
  <si>
    <t>Директор ООО"ФУДСОЦСЕРВИС"</t>
  </si>
  <si>
    <t xml:space="preserve">       Руководитель дошкольной образовательной</t>
  </si>
  <si>
    <t>Харламова Э.Р.</t>
  </si>
  <si>
    <t xml:space="preserve">       организации</t>
  </si>
  <si>
    <t>Примерное 10-дневное меню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</si>
  <si>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</si>
  <si>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</si>
  <si>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</si>
  <si>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</si>
  <si>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</si>
  <si>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</si>
  <si>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</si>
  <si>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</si>
  <si>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</si>
  <si>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</si>
  <si>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</si>
  <si>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</si>
  <si>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</si>
  <si>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</si>
  <si>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</si>
  <si>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</si>
  <si>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</si>
  <si>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</si>
  <si>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</si>
  <si>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</si>
  <si>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</si>
  <si>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</si>
  <si>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Каша "Дружба" молочная с маслом сливочным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</si>
  <si>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</si>
  <si>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</si>
  <si>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</si>
  <si>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</si>
  <si>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</si>
  <si>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</si>
  <si>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 иодированная</t>
  </si>
  <si>
    <t>Масло сливочное</t>
  </si>
  <si>
    <t>Кофейный напиток с  молоком</t>
  </si>
  <si>
    <t>180/6</t>
  </si>
  <si>
    <t>№414 Дели 2016</t>
  </si>
  <si>
    <t>Кофейный напиток</t>
  </si>
  <si>
    <t>Бутерброд с маслом сливочным</t>
  </si>
  <si>
    <t>30/5</t>
  </si>
  <si>
    <t>№1 сб дошк Дели2016</t>
  </si>
  <si>
    <t>Батон нарезной</t>
  </si>
  <si>
    <t>Итого:</t>
  </si>
  <si>
    <t>2 - ой ЗАВТРАК</t>
  </si>
  <si>
    <t>Фрукты свежие(яблоки)</t>
  </si>
  <si>
    <t xml:space="preserve">№386 СБ </t>
  </si>
  <si>
    <t>ОБЕД</t>
  </si>
  <si>
    <t>морковь</t>
  </si>
  <si>
    <t>сахар</t>
  </si>
  <si>
    <t>Суп вермишелевый с картофелем с мясными фрикадельками</t>
  </si>
  <si>
    <t>180/15</t>
  </si>
  <si>
    <t>№103,сб дошк2016</t>
  </si>
  <si>
    <t>говядина (котлетное мясо б/к)</t>
  </si>
  <si>
    <t>или фарш говяжий</t>
  </si>
  <si>
    <t>Лук репчатый</t>
  </si>
  <si>
    <t>Яйцо</t>
  </si>
  <si>
    <t>Вода для фарша</t>
  </si>
  <si>
    <t>Масса полуфабриката</t>
  </si>
  <si>
    <t>масса готовых фрикаделек</t>
  </si>
  <si>
    <t>Картофель</t>
  </si>
  <si>
    <t>Морковь</t>
  </si>
  <si>
    <t>вермишель</t>
  </si>
  <si>
    <t>Масло растительное</t>
  </si>
  <si>
    <t xml:space="preserve">Котлеты рубленые из  говядины </t>
  </si>
  <si>
    <t>ТТК от 25.01.2023</t>
  </si>
  <si>
    <t>Хлеб пшеничный</t>
  </si>
  <si>
    <t>Сухари панировочные</t>
  </si>
  <si>
    <t>масса полуфабриката</t>
  </si>
  <si>
    <t>масло растительное</t>
  </si>
  <si>
    <t>130/3</t>
  </si>
  <si>
    <t>Напиток из сухофруктов</t>
  </si>
  <si>
    <t>№394 Сб дошк 2016</t>
  </si>
  <si>
    <t>сухофрукты</t>
  </si>
  <si>
    <t>вода</t>
  </si>
  <si>
    <t>табл 6 стр 134,Дели + 2012</t>
  </si>
  <si>
    <t>Хлеб ржаной</t>
  </si>
  <si>
    <t>табл 6 стр 144,Дели + 2012</t>
  </si>
  <si>
    <t>ПОЛДНИК</t>
  </si>
  <si>
    <t>Кисломолочный напиток</t>
  </si>
  <si>
    <t>№420 СБ дошк 2016</t>
  </si>
  <si>
    <t>кисломолочный напиток</t>
  </si>
  <si>
    <t xml:space="preserve">Котлеты рыбные </t>
  </si>
  <si>
    <t>70</t>
  </si>
  <si>
    <t>№271 СБ дошк 2016</t>
  </si>
  <si>
    <t>рыба (минтай с/м БГ)</t>
  </si>
  <si>
    <t>хлеб пшеничный</t>
  </si>
  <si>
    <t>молоко</t>
  </si>
  <si>
    <t>сухари панировочные</t>
  </si>
  <si>
    <t>Пюре Картофельное</t>
  </si>
  <si>
    <t>№ 339 СБ дошк 2016</t>
  </si>
  <si>
    <t>Чай с сахаром</t>
  </si>
  <si>
    <t>№ 410,411 сб дошк  Дели 2016</t>
  </si>
  <si>
    <t>чай весовой</t>
  </si>
  <si>
    <t>ВСЕГО:</t>
  </si>
  <si>
    <t>День 2- ой</t>
  </si>
  <si>
    <t>Сборник</t>
  </si>
  <si>
    <t>рецептур</t>
  </si>
  <si>
    <t>Каша полбяная молочная с маслом сливочным</t>
  </si>
  <si>
    <t>180/3</t>
  </si>
  <si>
    <t>ТТК №1Д</t>
  </si>
  <si>
    <t>Крупа полбяная</t>
  </si>
  <si>
    <t>Какао с  молоком</t>
  </si>
  <si>
    <t>№416 Дели2016</t>
  </si>
  <si>
    <t>Какао-порошок</t>
  </si>
  <si>
    <t>Бутерброд с сыром, маслом сливочным</t>
  </si>
  <si>
    <t>№3 сб дошк2016</t>
  </si>
  <si>
    <t>Сыр</t>
  </si>
  <si>
    <t>Сок (или нектар)</t>
  </si>
  <si>
    <t>Согласно сборника рецептур (дошкольн.) 2016г №418</t>
  </si>
  <si>
    <t>в ассортименте</t>
  </si>
  <si>
    <t>Салат из картофеля с солеными огурцами</t>
  </si>
  <si>
    <t>№23 сб дошк2016</t>
  </si>
  <si>
    <t>огурцы соленые</t>
  </si>
  <si>
    <t>картофель</t>
  </si>
  <si>
    <t>лук репчатый</t>
  </si>
  <si>
    <t>180/10/7</t>
  </si>
  <si>
    <t>№88 сб дошк2016</t>
  </si>
  <si>
    <t>Капуста свежая</t>
  </si>
  <si>
    <t>Свекла</t>
  </si>
  <si>
    <t>Томат-паста</t>
  </si>
  <si>
    <t>Бульон</t>
  </si>
  <si>
    <t>или фарш куриный</t>
  </si>
  <si>
    <t>Сметана</t>
  </si>
  <si>
    <t>50/25</t>
  </si>
  <si>
    <t>цыплята - бройлеры с/м</t>
  </si>
  <si>
    <t>Мука пшеничная</t>
  </si>
  <si>
    <t>Макаронные изделия отварные с маслом сливочным</t>
  </si>
  <si>
    <t>№219 Сб дошк 2016</t>
  </si>
  <si>
    <t xml:space="preserve">макаронные изделия </t>
  </si>
  <si>
    <t>Компот из свежих яблок</t>
  </si>
  <si>
    <t>342 сб шк 2017</t>
  </si>
  <si>
    <t>яблоки свежие</t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</si>
  <si>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,катык)</t>
    </r>
  </si>
  <si>
    <t xml:space="preserve">вода </t>
  </si>
  <si>
    <t>мука пшеничная</t>
  </si>
  <si>
    <t>масло сливочное</t>
  </si>
  <si>
    <t>Запеканка творожная с повидлом</t>
  </si>
  <si>
    <t>120/30</t>
  </si>
  <si>
    <t>№251, сбдошк 2016</t>
  </si>
  <si>
    <t>Творог</t>
  </si>
  <si>
    <t>Крупа манная</t>
  </si>
  <si>
    <t>сахарный песок</t>
  </si>
  <si>
    <t>повидло</t>
  </si>
  <si>
    <t>Чай с сахаром и лимоном</t>
  </si>
  <si>
    <t>180/6/7</t>
  </si>
  <si>
    <t>№ 412 сб дошк  Дели 2016</t>
  </si>
  <si>
    <t>лимон</t>
  </si>
  <si>
    <t>День 3 - ий</t>
  </si>
  <si>
    <t>№ 413 сб дошк 2016</t>
  </si>
  <si>
    <t>капуста свежая</t>
  </si>
  <si>
    <t>180/10</t>
  </si>
  <si>
    <t>№87, сб дошк2016</t>
  </si>
  <si>
    <t>масса отварной говядины</t>
  </si>
  <si>
    <t>Горох</t>
  </si>
  <si>
    <t>№265 сбшк 2017</t>
  </si>
  <si>
    <t>масса гарнира</t>
  </si>
  <si>
    <t>Фрикадельки рыбные отварные</t>
  </si>
  <si>
    <t>№279 сб дошк 2016</t>
  </si>
  <si>
    <t>или фарш рыбный</t>
  </si>
  <si>
    <t xml:space="preserve">яйцо </t>
  </si>
  <si>
    <t>вода питьевая</t>
  </si>
  <si>
    <t>сметана</t>
  </si>
  <si>
    <t>Напиток из шиповника</t>
  </si>
  <si>
    <t>№399 сб дошк 2016</t>
  </si>
  <si>
    <t>шиповник</t>
  </si>
  <si>
    <t>День 4 - ый</t>
  </si>
  <si>
    <t>Каша ячневая молочная с маслом сливочным</t>
  </si>
  <si>
    <t>ТТК №10Д</t>
  </si>
  <si>
    <t>Крупа ячневая</t>
  </si>
  <si>
    <t>Бутерброд с маслом сливочным, с повидлом</t>
  </si>
  <si>
    <t>30/5/10</t>
  </si>
  <si>
    <t>Сок</t>
  </si>
  <si>
    <t>№86 сб дошк 2016</t>
  </si>
  <si>
    <t>цыплята-бройлеры с/м</t>
  </si>
  <si>
    <t>масса отварной мякоти птицы</t>
  </si>
  <si>
    <t>крупа пшенная</t>
  </si>
  <si>
    <t>Птица, тушеная в соусе с овощами</t>
  </si>
  <si>
    <t>№319 Сб дошк 2016</t>
  </si>
  <si>
    <t>соус сметанный :</t>
  </si>
  <si>
    <t>№372 Сб дошк 2016</t>
  </si>
  <si>
    <t>Вода или отвар</t>
  </si>
  <si>
    <t xml:space="preserve">масса соуса </t>
  </si>
  <si>
    <t>масса овощей с соусом</t>
  </si>
  <si>
    <t>№394 СБ дошк 2016</t>
  </si>
  <si>
    <t>масса отварных сухофруктов</t>
  </si>
  <si>
    <t>150</t>
  </si>
  <si>
    <t>№229,сб дошк2016</t>
  </si>
  <si>
    <t>яйцо</t>
  </si>
  <si>
    <t>масса готового омлета</t>
  </si>
  <si>
    <t>День 5 - ый</t>
  </si>
  <si>
    <t>Крупа геркулесовая</t>
  </si>
  <si>
    <t>№ 416 сб дошк  Дели 2016</t>
  </si>
  <si>
    <t>бульон</t>
  </si>
  <si>
    <t>Кисель</t>
  </si>
  <si>
    <t xml:space="preserve">ТТК </t>
  </si>
  <si>
    <t>Кисель-концентрат</t>
  </si>
  <si>
    <t xml:space="preserve"> ПОЛДНИК</t>
  </si>
  <si>
    <t>Согласно сборника рецептур блюд и кулинарных изделий татарской кухни</t>
  </si>
  <si>
    <t xml:space="preserve">мука пшеничная </t>
  </si>
  <si>
    <t>в том числе на подпыл</t>
  </si>
  <si>
    <t>соль йодированная</t>
  </si>
  <si>
    <t>масса теста</t>
  </si>
  <si>
    <t>соль</t>
  </si>
  <si>
    <t>масса фарша</t>
  </si>
  <si>
    <t>2 неделя</t>
  </si>
  <si>
    <t>День 6 - ый</t>
  </si>
  <si>
    <t xml:space="preserve">    ценность </t>
  </si>
  <si>
    <t>Каша пшенная молочная с маслом сливочным</t>
  </si>
  <si>
    <t>ТТК № 6Д</t>
  </si>
  <si>
    <t>ТТК 535 23,12,2020</t>
  </si>
  <si>
    <t>томатная паста</t>
  </si>
  <si>
    <t>Вермишель отварная</t>
  </si>
  <si>
    <t>130</t>
  </si>
  <si>
    <t xml:space="preserve">№219 Сб дошк.2016 </t>
  </si>
  <si>
    <t>45,5</t>
  </si>
  <si>
    <t>275</t>
  </si>
  <si>
    <t>0,35</t>
  </si>
  <si>
    <t>2</t>
  </si>
  <si>
    <t>№420 Сб дошк 2016</t>
  </si>
  <si>
    <r>
      <t>(кефир,ряженка,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)</t>
    </r>
  </si>
  <si>
    <t>Сахарный песок</t>
  </si>
  <si>
    <t>Соль йодированная</t>
  </si>
  <si>
    <t xml:space="preserve">шиповник </t>
  </si>
  <si>
    <t>День 7- ой</t>
  </si>
  <si>
    <t>№91,128 сб дошк 2016</t>
  </si>
  <si>
    <t>клецки:</t>
  </si>
  <si>
    <t>масса готовых клецек</t>
  </si>
  <si>
    <t>40/40</t>
  </si>
  <si>
    <t>293 сб дошк 2016</t>
  </si>
  <si>
    <t>крупа манная</t>
  </si>
  <si>
    <t>крупа гречневая</t>
  </si>
  <si>
    <t>День 8 - ой</t>
  </si>
  <si>
    <t>Каша манная молочная  с маслом сливочным</t>
  </si>
  <si>
    <t>ТТК №4Д</t>
  </si>
  <si>
    <t>№73,сб дошк 2016</t>
  </si>
  <si>
    <t>Биточки "Домашние"</t>
  </si>
  <si>
    <t>Акт проработки от 25.12.2018 №569</t>
  </si>
  <si>
    <t>Рис отварной рассыпчатый с маслом сливочным</t>
  </si>
  <si>
    <t>130/2</t>
  </si>
  <si>
    <t>№304 сб шк 2017</t>
  </si>
  <si>
    <t>Вода питьевая</t>
  </si>
  <si>
    <t>Омлет натуральный</t>
  </si>
  <si>
    <t>масса омлетной смеси</t>
  </si>
  <si>
    <t>День 9- ый</t>
  </si>
  <si>
    <t>Каша пшеничная молочная с маслом сливочным</t>
  </si>
  <si>
    <t>ТТК № 9Д</t>
  </si>
  <si>
    <t>Крупа пшеничная</t>
  </si>
  <si>
    <t>№94 сб дошк2016</t>
  </si>
  <si>
    <t>Соль</t>
  </si>
  <si>
    <t>Масса лапши</t>
  </si>
  <si>
    <t>ТТК 580/а от 24.06.2020</t>
  </si>
  <si>
    <t>масса готовой мякоти птицы</t>
  </si>
  <si>
    <t>Яйцо куриное</t>
  </si>
  <si>
    <t>творог</t>
  </si>
  <si>
    <t>День 10 - ый</t>
  </si>
  <si>
    <t>Каша Геркулесовая молочная с маслом сливочным</t>
  </si>
  <si>
    <t>ТТК №5Д</t>
  </si>
  <si>
    <t>№82 сбдошк 2016</t>
  </si>
  <si>
    <t>Крупа перловая</t>
  </si>
  <si>
    <t>Котлеты рыбные с маслом сливочным</t>
  </si>
  <si>
    <t>70/3</t>
  </si>
  <si>
    <t>№234 сб шк 2017</t>
  </si>
  <si>
    <t>Макаронные изделия отварные с овощами</t>
  </si>
  <si>
    <t>№205 сб шк 2017</t>
  </si>
  <si>
    <t>макаронные изделия</t>
  </si>
  <si>
    <t>ИТОГО за 10 дней</t>
  </si>
  <si>
    <t>Примечание:</t>
  </si>
  <si>
    <t xml:space="preserve">1. Предусмотренные среднесуточные нормы, утвержденные СанПиН применены с учетом пребывания детей в ДОУ 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</si>
  <si>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</si>
  <si>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</si>
  <si>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</si>
  <si>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</si>
  <si>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</si>
  <si>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</si>
  <si>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t>школах , Тутельян В.А.    Москва   2004 г.</t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</si>
  <si>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</si>
  <si>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t xml:space="preserve"> Тутельян В.А.,   Москва  Дели Плюс 2012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</si>
  <si>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</si>
  <si>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</si>
  <si>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</si>
  <si>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организациях,   Тутельян В.А., МогильныйМ.П.    Москва Дели плюс 2016г.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</si>
  <si>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</si>
  <si>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</si>
  <si>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сельскозозяйственная птица охлажденная потрошенная</t>
  </si>
  <si>
    <t>рыба мороженая крупная или средняя потрошенная без головы</t>
  </si>
  <si>
    <t>яйца куриные  рассчитаны условно при массе брутто 48г- массой нетто 40г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</si>
  <si>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</si>
  <si>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</si>
  <si>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 xml:space="preserve">огурцы соленые в банках без уксуса, с лимонной кислотой </t>
  </si>
  <si>
    <t>сметана с массовой долей жира 15%</t>
  </si>
  <si>
    <t>кисломолочные продукты, молоко с массовой долей жира 2,5%</t>
  </si>
  <si>
    <t>140/3</t>
  </si>
  <si>
    <t>Бутерброд  с маслом сливочным</t>
  </si>
  <si>
    <t>25/5</t>
  </si>
  <si>
    <t xml:space="preserve">№386 дошк СБ </t>
  </si>
  <si>
    <t>150/10</t>
  </si>
  <si>
    <t>№103 СБ дошк 2016</t>
  </si>
  <si>
    <t>масса полуфабриката фрикаделек</t>
  </si>
  <si>
    <t>6</t>
  </si>
  <si>
    <t>110/2</t>
  </si>
  <si>
    <t>Котлеты рыбные</t>
  </si>
  <si>
    <t xml:space="preserve">Чай с сахаром </t>
  </si>
  <si>
    <t>150/5</t>
  </si>
  <si>
    <t>№410,411 сб дошк  Дели2016</t>
  </si>
  <si>
    <t>Каша  полбяная молочная с маслом сливочным</t>
  </si>
  <si>
    <t>№88,сб дошк2016</t>
  </si>
  <si>
    <t>Томатная паста</t>
  </si>
  <si>
    <t>110/3</t>
  </si>
  <si>
    <t xml:space="preserve">сахар </t>
  </si>
  <si>
    <t>100/30</t>
  </si>
  <si>
    <t>№ 251 сб дошк 2016</t>
  </si>
  <si>
    <t>150/5/5</t>
  </si>
  <si>
    <t>№412 сб дошк Дели2016</t>
  </si>
  <si>
    <t>СБ дошк.2016 №87</t>
  </si>
  <si>
    <t>Горох колотый</t>
  </si>
  <si>
    <t xml:space="preserve">лук репчатый </t>
  </si>
  <si>
    <t xml:space="preserve">Бульон </t>
  </si>
  <si>
    <t>Компот из урюка</t>
  </si>
  <si>
    <t>урюк</t>
  </si>
  <si>
    <t>Бутерброд  с маслом сливочным, с повидлом</t>
  </si>
  <si>
    <t>25/5/10</t>
  </si>
  <si>
    <t>масло растительные</t>
  </si>
  <si>
    <t xml:space="preserve">Хлеб пшеничный </t>
  </si>
  <si>
    <t>Каша  пшенная молочная с маслом сливочным</t>
  </si>
  <si>
    <t>ТТК №6Д</t>
  </si>
  <si>
    <t>Крупа пшено</t>
  </si>
  <si>
    <t>40/20</t>
  </si>
  <si>
    <t>День 7 - ой</t>
  </si>
  <si>
    <t>№91,289 сб дошк 2016</t>
  </si>
  <si>
    <t>30/30</t>
  </si>
  <si>
    <t>Пищевые вещества</t>
  </si>
  <si>
    <t>Каша манная молочная с маслом сливочным</t>
  </si>
  <si>
    <t>Каша  пшеничная молочная с маслом сливочным</t>
  </si>
  <si>
    <t>ТТК №9Д</t>
  </si>
  <si>
    <t>Жаркое из отварной птицы по-домашнему</t>
  </si>
  <si>
    <t>Каша геркулесовая молочная с маслом сливочным</t>
  </si>
  <si>
    <t>50/2</t>
  </si>
  <si>
    <t>№394 сб дошк 2016</t>
  </si>
  <si>
    <r>
      <t>(кефир,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,катык)</t>
    </r>
  </si>
  <si>
    <r>
      <t>(кефир,ряженка</t>
    </r>
    <r>
      <rPr>
        <b/>
        <sz val="12"/>
        <color theme="1"/>
        <rFont val="Times New Roman"/>
        <family val="1"/>
        <charset val="204"/>
      </rPr>
      <t>,катык</t>
    </r>
    <r>
      <rPr>
        <sz val="12"/>
        <color theme="1"/>
        <rFont val="Times New Roman"/>
        <family val="1"/>
        <charset val="204"/>
      </rPr>
      <t>)</t>
    </r>
  </si>
  <si>
    <t xml:space="preserve"> №418 сб дошк 2016г </t>
  </si>
  <si>
    <t>ТТК</t>
  </si>
  <si>
    <t>Итого в среднем на 1 воспитанника в день</t>
  </si>
  <si>
    <t>Котлеты рубленые из говядины</t>
  </si>
  <si>
    <t>№342 сб шк 2017</t>
  </si>
  <si>
    <t>Чай с молоком, сахаром</t>
  </si>
  <si>
    <t>Салат из свеклы отварной с маслом растительным</t>
  </si>
  <si>
    <t>№34, сб дошк2016</t>
  </si>
  <si>
    <t>Фрукты свежие (яблоки)</t>
  </si>
  <si>
    <t>Суп-лапша домашняя на курином бульоне, с мясом птицы</t>
  </si>
  <si>
    <t>свекла</t>
  </si>
  <si>
    <t>масса готового мясного фарша</t>
  </si>
  <si>
    <t xml:space="preserve">Каша вязкая гречневая с мясом и овощами </t>
  </si>
  <si>
    <t>масса пассерованных овощей</t>
  </si>
  <si>
    <t>масса каши</t>
  </si>
  <si>
    <t>масса каши с овощами</t>
  </si>
  <si>
    <t>Тефтели куриные запеченные в сметанно-томатном соусе</t>
  </si>
  <si>
    <t>ТТК 1001 от 10.06.2024</t>
  </si>
  <si>
    <t xml:space="preserve">Масса припущенного лука </t>
  </si>
  <si>
    <t xml:space="preserve">масса готовых тефтелей </t>
  </si>
  <si>
    <t>сметанно-томатный соус:</t>
  </si>
  <si>
    <t xml:space="preserve">масло растительное </t>
  </si>
  <si>
    <t>№39 сб дошк 2016</t>
  </si>
  <si>
    <t>Винегрет овощной</t>
  </si>
  <si>
    <t>№46 дошк 2016</t>
  </si>
  <si>
    <t>Яблоки свежие</t>
  </si>
  <si>
    <t>№39 дошк. 2016</t>
  </si>
  <si>
    <t>№46 дошколь. 2016</t>
  </si>
  <si>
    <t>150/7</t>
  </si>
  <si>
    <t>Суп картофельный с горохом на бульоне из индейки</t>
  </si>
  <si>
    <t>Плов из отварной индейки</t>
  </si>
  <si>
    <t>индейки филе б/к</t>
  </si>
  <si>
    <t>масса отварного филе индейки</t>
  </si>
  <si>
    <t>180/7</t>
  </si>
  <si>
    <t>180</t>
  </si>
  <si>
    <t>Плов из  отварной индейки</t>
  </si>
  <si>
    <t>180/10/5</t>
  </si>
  <si>
    <t>150/10/5</t>
  </si>
  <si>
    <t>Борщ со свежей капустой, картофелем, со сметаной</t>
  </si>
  <si>
    <t>Борщ  со свежей капустой, картофелем, со сметаной</t>
  </si>
  <si>
    <t>Суп картофельный с клецками на бульоне из индейки</t>
  </si>
  <si>
    <t>Гуляш из отварной индейки</t>
  </si>
  <si>
    <t>филе индейки с/м</t>
  </si>
  <si>
    <t>Щи  со свежей капустой с картофелем, со сметаной</t>
  </si>
  <si>
    <t>1-ая неделя</t>
  </si>
  <si>
    <t>1 день</t>
  </si>
  <si>
    <t>2 день</t>
  </si>
  <si>
    <t>3 день</t>
  </si>
  <si>
    <t>4 день</t>
  </si>
  <si>
    <t>5 день</t>
  </si>
  <si>
    <t>6 день</t>
  </si>
  <si>
    <t>Наименование блюд</t>
  </si>
  <si>
    <t>2-ая неделя</t>
  </si>
  <si>
    <t>7 день</t>
  </si>
  <si>
    <t>8 день</t>
  </si>
  <si>
    <t>9 день</t>
  </si>
  <si>
    <t>10 день</t>
  </si>
  <si>
    <t>2-Й ЗАВТРАК</t>
  </si>
  <si>
    <t>Яблоко 100-100</t>
  </si>
  <si>
    <t>Каша дружба молочная с маслом сливочным 140/3-180/3</t>
  </si>
  <si>
    <t>Кофейный напиток с молоком 180/6-180/6</t>
  </si>
  <si>
    <t>Бутерброд с маслом сливочным 25/5-30/5</t>
  </si>
  <si>
    <t>Суп вермишелевый с картофелем с мясными фрикадельками 150/10-180/15</t>
  </si>
  <si>
    <t>Котлеты рубленые из говядины 50-70</t>
  </si>
  <si>
    <t>Хлеб пшеничный 15-25</t>
  </si>
  <si>
    <t>Хлеб ржаной 35-45</t>
  </si>
  <si>
    <t>Котлеты рыбные 50-70</t>
  </si>
  <si>
    <t>Пюре картофельное 120-140</t>
  </si>
  <si>
    <t>Чай с сахаром 150/5-180/6</t>
  </si>
  <si>
    <t>Хлеб пшеничный 20-30</t>
  </si>
  <si>
    <t>Салат из картофеля с солеными огурцами 40-60</t>
  </si>
  <si>
    <t>Ряженка 150-180</t>
  </si>
  <si>
    <t>Каша полбяная молочная с маслом сливочным 140/3-180/3</t>
  </si>
  <si>
    <t>Какао с молоком 180/6-180/6</t>
  </si>
  <si>
    <t>Сок 125-180</t>
  </si>
  <si>
    <t>Тефтели куриные запеченные в сметанно-томатном соусе 40/20-50/25</t>
  </si>
  <si>
    <t>Хлеб пшеничный 20-25</t>
  </si>
  <si>
    <t>Чай с сахаром и лимоном 150/5/5-180/6/7</t>
  </si>
  <si>
    <t>Чай с молоком, сахаром 180/6-180/6</t>
  </si>
  <si>
    <t>Суп картофельный с горохом на бульоне из индейки 150-180</t>
  </si>
  <si>
    <t>Компот из урюка 150-180</t>
  </si>
  <si>
    <t>Хлеб пшеничный 20-20</t>
  </si>
  <si>
    <t>Фрикадельки рыбные отварные 50-80</t>
  </si>
  <si>
    <t>Напиток из шиповника 150/5-180/6</t>
  </si>
  <si>
    <t>Катык 150-180</t>
  </si>
  <si>
    <t>Каша ячневая молочная с маслом сливочным 140/3-180/3</t>
  </si>
  <si>
    <t>Бутерброд с маслом сливочным с повидлом 25/5/10-30/5/10</t>
  </si>
  <si>
    <t>Птица, тушеная в соусе с овощами 150-200</t>
  </si>
  <si>
    <t>Хлеб пшеничный 0-25</t>
  </si>
  <si>
    <t>Хлеб пшеничный 25-30</t>
  </si>
  <si>
    <t>Винегрет 40-60</t>
  </si>
  <si>
    <t>Какао с молоком 150/5-180/6</t>
  </si>
  <si>
    <t>Кисель 150-180</t>
  </si>
  <si>
    <t>Хлеб ржаной 40-45</t>
  </si>
  <si>
    <t>Каша пшенная молочная с маслом сливочным 140/3-180/3</t>
  </si>
  <si>
    <t>Вермишель отварная 110-130</t>
  </si>
  <si>
    <t>Салат из свеклы отварной с маслом сливочным 40-60</t>
  </si>
  <si>
    <t>Гуляш из отварной индейки 30/30-40/40</t>
  </si>
  <si>
    <t>Каша манная молочная с маслом сливочным 140/3-180/3</t>
  </si>
  <si>
    <t>Биточки Домашние 50-70</t>
  </si>
  <si>
    <t>Омлет натуральный 130-150</t>
  </si>
  <si>
    <t>Каша пшеничная молочная с маслом сливочным 140/3-180/3</t>
  </si>
  <si>
    <t>Суп-лапша домашняя на курином булоне, с мясом птицы 150/10-180/10</t>
  </si>
  <si>
    <t>Жаркое из отварной птицы по-домашнему 150-180</t>
  </si>
  <si>
    <t>Каша геркулесовая молочная с маслом сливочным 140/3-180/3</t>
  </si>
  <si>
    <t>Котлеты рыбные с маслом сливочным 50/2-70/3</t>
  </si>
  <si>
    <t>Макаронные изделия отварные с овощами 110-130</t>
  </si>
  <si>
    <t>Каша вязкая гречневая с мясом и овощами 150-200</t>
  </si>
  <si>
    <t>Икра морковная 30-50</t>
  </si>
  <si>
    <t xml:space="preserve">Картофель запеченный 120-140 </t>
  </si>
  <si>
    <t>Королевская ватрушка 130-150</t>
  </si>
  <si>
    <t>Сырники творожные с повидлом 100/30-120/30</t>
  </si>
  <si>
    <t>Бутерброд с сыром, маслом сливочным 25/10/5-30/10/5</t>
  </si>
  <si>
    <t>Элеш с птицей 75-100</t>
  </si>
  <si>
    <t>Пюре гороховое (с картофелем) 120-140</t>
  </si>
  <si>
    <r>
      <t xml:space="preserve">Суп молочный </t>
    </r>
    <r>
      <rPr>
        <b/>
        <sz val="10"/>
        <color rgb="FFFF0000"/>
        <rFont val="Times New Roman"/>
        <family val="1"/>
        <charset val="204"/>
      </rPr>
      <t>С ВЕРМИШЕЛЬЮ 180-200</t>
    </r>
  </si>
  <si>
    <t>Напиток из сухофруктов               150-180</t>
  </si>
  <si>
    <t>Компот из свежих яблок                150-180</t>
  </si>
  <si>
    <t>Макаронные изделия с маслом сливочным 110/3-130/3</t>
  </si>
  <si>
    <t>Плов из отварной индейки                150-200</t>
  </si>
  <si>
    <t>Каша перловая рассыпчатая с овощами и маслом сливочным 110/2-130/2</t>
  </si>
  <si>
    <t>Салат из квашеной капусты                  30-50</t>
  </si>
  <si>
    <t>Рыба тушеная с овощами 40/20</t>
  </si>
  <si>
    <t>Суп картофельный с рисовой крупой, с мясными фрикадельками, со сметаной 150/10/5-180/10/5</t>
  </si>
  <si>
    <t>Каша гречневая рассыпчатая с маслом сливочным 110/2-130/2</t>
  </si>
  <si>
    <t>Тефтели куриные (без риса) в сметанно-томатном соусе             40/-20-50/25</t>
  </si>
  <si>
    <t>Рассольник ленинградский, со сметаной 150/5-180/7</t>
  </si>
  <si>
    <t>Кефир с сахаром 150/2-180/3</t>
  </si>
  <si>
    <t>Борщ со свежей капустой, картофелем (вода-бульон), со сметаной  150/7-180/7</t>
  </si>
  <si>
    <t>Суп картофельный с пшенной крупой (вода-бульон) 150-180</t>
  </si>
  <si>
    <t>Суп из овощей с мясными фрикадельками, со сметаной 150/10/5-180/10/7</t>
  </si>
  <si>
    <t>Суп картофельный с клецками на бульоне из индейки 150-180</t>
  </si>
  <si>
    <t>Щи со свежей капустой с картофелем(вода-бульон),                   со сметаной                                    150/5-180/7</t>
  </si>
  <si>
    <t>Салат из припущенной моркови             с яблоками 40-60</t>
  </si>
  <si>
    <t>Напиток из сухофруктов             150-180</t>
  </si>
  <si>
    <t>Компот из свежих яблок             150-180</t>
  </si>
  <si>
    <t>Икра кабачковая 30-50</t>
  </si>
  <si>
    <t>Салат из зеленого горошка к/с 30-50</t>
  </si>
  <si>
    <t xml:space="preserve">Голубцы ленивые со сметанно-томатным соусом 110/20 и 120/30 </t>
  </si>
  <si>
    <t>Икра морковная</t>
  </si>
  <si>
    <t>Голубцы ленивые со сметанно-томатным соусом</t>
  </si>
  <si>
    <t>110/20</t>
  </si>
  <si>
    <t>крупа рисовая</t>
  </si>
  <si>
    <t>масса отварного риса</t>
  </si>
  <si>
    <t>масса припущенного лука</t>
  </si>
  <si>
    <t>соус сметанно-томатный</t>
  </si>
  <si>
    <t>№314 сб дошк 2016</t>
  </si>
  <si>
    <t>25/10/5</t>
  </si>
  <si>
    <t>Салат из квашеной капусты</t>
  </si>
  <si>
    <t>капуста квашеная</t>
  </si>
  <si>
    <t>акт проработки №10 от 15.06.2016</t>
  </si>
  <si>
    <t>Картофель запеченный</t>
  </si>
  <si>
    <t>№147 сб шк 2017</t>
  </si>
  <si>
    <t>Салат из зеленого горошка к/с</t>
  </si>
  <si>
    <t>зеленый горошек к/с</t>
  </si>
  <si>
    <t>№10 сб дошк 2016</t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</si>
  <si>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,ряженка,катык) с сахаром</t>
    </r>
  </si>
  <si>
    <t>150/2</t>
  </si>
  <si>
    <t xml:space="preserve">Омлет натуральный </t>
  </si>
  <si>
    <t>Суп молочный с вермишелью</t>
  </si>
  <si>
    <t>№100,сб дошк 2016</t>
  </si>
  <si>
    <t>Суп из овощей, с мясными фрикадельками, со сметаной</t>
  </si>
  <si>
    <t xml:space="preserve">соль </t>
  </si>
  <si>
    <t>ТТК 535 23.12.2020</t>
  </si>
  <si>
    <t>Крупа гречненвая</t>
  </si>
  <si>
    <t>№180 сб дошк 2016</t>
  </si>
  <si>
    <t>Каша гречневая рассыпчатый с овощами, с маслом сливочным</t>
  </si>
  <si>
    <t>Элеш с птицей</t>
  </si>
  <si>
    <t>Икра кабачковая</t>
  </si>
  <si>
    <t>икра кабачковая</t>
  </si>
  <si>
    <t>№54 дошк. Сб 2016</t>
  </si>
  <si>
    <t>Рассольник ленинградский со сметаной</t>
  </si>
  <si>
    <t>№82 сб дошк 2016</t>
  </si>
  <si>
    <t>Тефтели куриные (без риса) запеченные в сметанно-томатном соусе</t>
  </si>
  <si>
    <t>№ 245 сб дошк 2016</t>
  </si>
  <si>
    <t>Сырники творожные с молоком сгущенным</t>
  </si>
  <si>
    <t>100/20</t>
  </si>
  <si>
    <t>молоко сгущенное</t>
  </si>
  <si>
    <t xml:space="preserve">Суп картофельный с пшенной крупой </t>
  </si>
  <si>
    <t xml:space="preserve">Пюре из бобовых и картофеля с маслом сливочным </t>
  </si>
  <si>
    <t>120/3</t>
  </si>
  <si>
    <t>горох колотый</t>
  </si>
  <si>
    <t>№200 шк 2017</t>
  </si>
  <si>
    <t xml:space="preserve">Рыба, тушеная с овощами </t>
  </si>
  <si>
    <t>минтай ПБГ</t>
  </si>
  <si>
    <t>№229 школьн. 2017</t>
  </si>
  <si>
    <t xml:space="preserve">Салат из припущенной моркови с яблоками </t>
  </si>
  <si>
    <t>Каша перловая рассыпчатая с овощами и маслом сливочным</t>
  </si>
  <si>
    <t>крупа перловая</t>
  </si>
  <si>
    <t>№180 сб школь. 2017</t>
  </si>
  <si>
    <t xml:space="preserve">Салат из квашеной капусты </t>
  </si>
  <si>
    <t>Ватрушка королевская</t>
  </si>
  <si>
    <t>ТТК №810 от 15.02.2023</t>
  </si>
  <si>
    <t>посыпка низ</t>
  </si>
  <si>
    <t>творожная начинка</t>
  </si>
  <si>
    <t>посыпка верх</t>
  </si>
  <si>
    <t>масса пф</t>
  </si>
  <si>
    <t xml:space="preserve">Суп картофельный с рисовой крупой, с мясными фрикадельками, со сметаной </t>
  </si>
  <si>
    <t>№86 дошколь. 2016</t>
  </si>
  <si>
    <t>30/10/5</t>
  </si>
  <si>
    <t>Суп из овощей с мясными фрикадельками, со сметаной</t>
  </si>
  <si>
    <t>яйцо куриное</t>
  </si>
  <si>
    <t>яйцо куриное для смазки изделия</t>
  </si>
  <si>
    <t>Рассольник ленинградский, со сметаной</t>
  </si>
  <si>
    <t>Салат из припущенной моркови с яблоками</t>
  </si>
  <si>
    <t>булон</t>
  </si>
  <si>
    <t>10 дневное меню с 8-10,5 часовым пребыванием</t>
  </si>
  <si>
    <t>Напиток из шиповника               150/5-180/6</t>
  </si>
  <si>
    <t>Запеканка из творога с повидлом                 100/30-120/30</t>
  </si>
  <si>
    <t>Рис отварной рассыпчатый с маслом сливочным 110/2-130/2</t>
  </si>
  <si>
    <t>с 8-10,5  - часовым  пребыванием от 1 года до 3 лет</t>
  </si>
  <si>
    <t>с 8-10,5 - часовым  пребыванием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</si>
</sst>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2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0">
    <xf numFmtId="0" fontId="0" fillId="0" borderId="0" xfId="0"/>
    <xf numFmtId="0" fontId="7" fillId="0" borderId="6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5" fillId="2" borderId="0" xfId="0" applyFont="1" applyFill="1" applyAlignment="1">
      <alignment vertical="center" wrapText="1"/>
    </xf>
    <xf numFmtId="2" fontId="5" fillId="0" borderId="5" xfId="0" applyNumberFormat="1" applyFont="1" applyBorder="1" applyAlignment="1">
      <alignment horizontal="center" vertical="center" wrapText="1"/>
    </xf>
    <xf numFmtId="2" fontId="5" fillId="0" borderId="6" xfId="0" applyNumberFormat="1" applyFont="1" applyBorder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6" xfId="0" applyFont="1" applyBorder="1" applyAlignment="1">
      <alignment vertical="center" wrapText="1"/>
    </xf>
    <xf numFmtId="0" fontId="5" fillId="0" borderId="0" xfId="0" applyFont="1" applyAlignment="1">
      <alignment vertical="center" wrapText="1"/>
    </xf>
    <xf numFmtId="2" fontId="6" fillId="0" borderId="9" xfId="0" applyNumberFormat="1" applyFont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2" fontId="7" fillId="0" borderId="6" xfId="0" applyNumberFormat="1" applyFont="1" applyBorder="1" applyAlignment="1">
      <alignment horizontal="center" wrapText="1"/>
    </xf>
    <xf numFmtId="2" fontId="3" fillId="0" borderId="0" xfId="0" applyNumberFormat="1" applyFont="1" applyAlignment="1">
      <alignment horizontal="center" vertical="center" wrapText="1"/>
    </xf>
    <xf numFmtId="0" fontId="5" fillId="0" borderId="5" xfId="0" applyFont="1" applyBorder="1" applyAlignment="1">
      <alignment horizontal="left" vertical="center"/>
    </xf>
    <xf numFmtId="0" fontId="5" fillId="0" borderId="6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2" fontId="5" fillId="0" borderId="5" xfId="0" applyNumberFormat="1" applyFont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2" fontId="5" fillId="0" borderId="3" xfId="0" applyNumberFormat="1" applyFont="1" applyBorder="1" applyAlignment="1">
      <alignment horizontal="center" vertical="center" wrapText="1"/>
    </xf>
    <xf numFmtId="2" fontId="8" fillId="0" borderId="12" xfId="0" applyNumberFormat="1" applyFont="1" applyBorder="1" applyAlignment="1">
      <alignment horizontal="center" vertical="center" wrapText="1"/>
    </xf>
    <xf numFmtId="2" fontId="8" fillId="0" borderId="9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2" fontId="8" fillId="0" borderId="10" xfId="0" applyNumberFormat="1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2" fontId="7" fillId="0" borderId="6" xfId="0" applyNumberFormat="1" applyFont="1" applyBorder="1" applyAlignment="1">
      <alignment horizontal="center" vertical="center" wrapText="1"/>
    </xf>
    <xf numFmtId="2" fontId="7" fillId="0" borderId="0" xfId="0" applyNumberFormat="1" applyFont="1" applyAlignment="1">
      <alignment horizontal="center" vertical="center" wrapText="1"/>
    </xf>
    <xf numFmtId="0" fontId="5" fillId="0" borderId="1" xfId="0" applyFont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2" fontId="5" fillId="0" borderId="7" xfId="0" applyNumberFormat="1" applyFon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5" xfId="0" applyNumberFormat="1" applyFont="1" applyBorder="1" applyAlignment="1">
      <alignment vertical="center" wrapText="1"/>
    </xf>
    <xf numFmtId="0" fontId="5" fillId="0" borderId="7" xfId="0" applyFont="1" applyBorder="1" applyAlignment="1">
      <alignment vertical="center" wrapText="1"/>
    </xf>
    <xf numFmtId="0" fontId="5" fillId="0" borderId="8" xfId="0" applyFont="1" applyBorder="1" applyAlignment="1">
      <alignment vertical="center" wrapText="1"/>
    </xf>
    <xf numFmtId="0" fontId="5" fillId="0" borderId="7" xfId="0" applyFont="1" applyBorder="1" applyAlignment="1">
      <alignment horizontal="center" vertical="center" wrapText="1"/>
    </xf>
    <xf numFmtId="2" fontId="5" fillId="0" borderId="9" xfId="0" applyNumberFormat="1" applyFont="1" applyBorder="1" applyAlignment="1">
      <alignment horizontal="center" vertical="center" wrapText="1"/>
    </xf>
    <xf numFmtId="2" fontId="5" fillId="0" borderId="10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2" fontId="5" fillId="0" borderId="3" xfId="0" applyNumberFormat="1" applyFont="1" applyBorder="1" applyAlignment="1">
      <alignment vertical="center" wrapText="1"/>
    </xf>
    <xf numFmtId="2" fontId="5" fillId="0" borderId="6" xfId="0" applyNumberFormat="1" applyFont="1" applyBorder="1" applyAlignment="1">
      <alignment vertical="center" wrapText="1"/>
    </xf>
    <xf numFmtId="2" fontId="5" fillId="0" borderId="11" xfId="0" applyNumberFormat="1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0" borderId="10" xfId="0" applyFont="1" applyBorder="1" applyAlignment="1">
      <alignment vertical="center" wrapText="1"/>
    </xf>
    <xf numFmtId="0" fontId="8" fillId="0" borderId="12" xfId="0" applyFont="1" applyBorder="1" applyAlignment="1">
      <alignment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0" fontId="5" fillId="0" borderId="0" xfId="0" applyFont="1" applyAlignment="1">
      <alignment vertical="center"/>
    </xf>
    <xf numFmtId="2" fontId="8" fillId="0" borderId="9" xfId="0" applyNumberFormat="1" applyFont="1" applyBorder="1" applyAlignment="1">
      <alignment vertical="center" wrapText="1"/>
    </xf>
    <xf numFmtId="0" fontId="4" fillId="0" borderId="5" xfId="0" applyFont="1" applyBorder="1" applyAlignment="1">
      <alignment vertical="center" wrapText="1"/>
    </xf>
    <xf numFmtId="0" fontId="8" fillId="0" borderId="0" xfId="0" applyFont="1" applyAlignment="1">
      <alignment vertical="center" wrapText="1"/>
    </xf>
    <xf numFmtId="0" fontId="4" fillId="0" borderId="5" xfId="0" applyFont="1" applyBorder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 wrapText="1"/>
    </xf>
    <xf numFmtId="2" fontId="4" fillId="0" borderId="3" xfId="0" applyNumberFormat="1" applyFont="1" applyBorder="1" applyAlignment="1">
      <alignment horizontal="center" vertical="center" wrapText="1"/>
    </xf>
    <xf numFmtId="2" fontId="5" fillId="0" borderId="11" xfId="0" applyNumberFormat="1" applyFont="1" applyBorder="1" applyAlignment="1">
      <alignment horizontal="center" vertical="center" wrapText="1"/>
    </xf>
    <xf numFmtId="49" fontId="5" fillId="0" borderId="5" xfId="0" applyNumberFormat="1" applyFont="1" applyBorder="1" applyAlignment="1">
      <alignment horizontal="center" vertical="center" wrapText="1"/>
    </xf>
    <xf numFmtId="49" fontId="5" fillId="0" borderId="6" xfId="0" applyNumberFormat="1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2" borderId="5" xfId="0" applyFont="1" applyFill="1" applyBorder="1" applyAlignment="1">
      <alignment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 wrapText="1"/>
    </xf>
    <xf numFmtId="2" fontId="5" fillId="2" borderId="0" xfId="0" applyNumberFormat="1" applyFont="1" applyFill="1" applyAlignment="1">
      <alignment horizontal="center" vertical="center" wrapText="1"/>
    </xf>
    <xf numFmtId="2" fontId="5" fillId="2" borderId="6" xfId="0" applyNumberFormat="1" applyFont="1" applyFill="1" applyBorder="1" applyAlignment="1">
      <alignment horizontal="center" vertical="center" wrapText="1"/>
    </xf>
    <xf numFmtId="2" fontId="5" fillId="2" borderId="5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4" fillId="0" borderId="14" xfId="0" applyFont="1" applyBorder="1" applyAlignment="1">
      <alignment vertical="center" wrapText="1"/>
    </xf>
    <xf numFmtId="1" fontId="5" fillId="0" borderId="6" xfId="0" applyNumberFormat="1" applyFont="1" applyBorder="1" applyAlignment="1">
      <alignment horizontal="center" vertical="center" wrapText="1"/>
    </xf>
    <xf numFmtId="0" fontId="5" fillId="0" borderId="14" xfId="0" applyFont="1" applyBorder="1" applyAlignment="1">
      <alignment vertical="center" wrapText="1"/>
    </xf>
    <xf numFmtId="2" fontId="5" fillId="0" borderId="15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2" fontId="8" fillId="0" borderId="17" xfId="0" applyNumberFormat="1" applyFont="1" applyBorder="1" applyAlignment="1">
      <alignment horizontal="center" vertical="center" wrapText="1"/>
    </xf>
    <xf numFmtId="2" fontId="6" fillId="0" borderId="10" xfId="0" applyNumberFormat="1" applyFont="1" applyBorder="1" applyAlignment="1">
      <alignment horizontal="center" vertical="center" wrapText="1"/>
    </xf>
    <xf numFmtId="0" fontId="6" fillId="0" borderId="12" xfId="0" applyFont="1" applyBorder="1" applyAlignment="1">
      <alignment vertical="center" wrapText="1"/>
    </xf>
    <xf numFmtId="0" fontId="6" fillId="0" borderId="0" xfId="0" applyFont="1" applyAlignment="1">
      <alignment vertical="center" wrapText="1"/>
    </xf>
    <xf numFmtId="0" fontId="5" fillId="0" borderId="5" xfId="0" applyFont="1" applyBorder="1" applyAlignment="1">
      <alignment vertical="center"/>
    </xf>
    <xf numFmtId="0" fontId="4" fillId="0" borderId="0" xfId="0" applyFont="1" applyAlignment="1">
      <alignment vertical="center"/>
    </xf>
    <xf numFmtId="49" fontId="5" fillId="0" borderId="6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vertical="center"/>
    </xf>
    <xf numFmtId="0" fontId="5" fillId="0" borderId="15" xfId="0" applyFont="1" applyBorder="1" applyAlignment="1">
      <alignment horizontal="center" vertical="center" wrapText="1"/>
    </xf>
    <xf numFmtId="0" fontId="5" fillId="0" borderId="0" xfId="0" applyFont="1" applyAlignment="1">
      <alignment horizontal="right" vertical="center" wrapText="1"/>
    </xf>
    <xf numFmtId="2" fontId="5" fillId="0" borderId="0" xfId="0" applyNumberFormat="1" applyFont="1" applyAlignment="1">
      <alignment horizontal="right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2" xfId="0" applyNumberFormat="1" applyFont="1" applyBorder="1" applyAlignment="1">
      <alignment vertical="center" wrapText="1"/>
    </xf>
    <xf numFmtId="2" fontId="4" fillId="0" borderId="0" xfId="0" applyNumberFormat="1" applyFont="1" applyAlignment="1">
      <alignment vertical="center" wrapText="1"/>
    </xf>
    <xf numFmtId="2" fontId="5" fillId="0" borderId="0" xfId="0" applyNumberFormat="1" applyFont="1" applyAlignment="1">
      <alignment vertical="center" wrapText="1"/>
    </xf>
    <xf numFmtId="2" fontId="5" fillId="0" borderId="8" xfId="0" applyNumberFormat="1" applyFont="1" applyBorder="1" applyAlignment="1">
      <alignment vertical="center" wrapText="1"/>
    </xf>
    <xf numFmtId="2" fontId="5" fillId="0" borderId="4" xfId="0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 wrapText="1"/>
    </xf>
    <xf numFmtId="0" fontId="5" fillId="0" borderId="12" xfId="0" applyFont="1" applyBorder="1" applyAlignment="1">
      <alignment vertical="center" wrapText="1"/>
    </xf>
    <xf numFmtId="2" fontId="5" fillId="0" borderId="3" xfId="0" applyNumberFormat="1" applyFont="1" applyBorder="1" applyAlignment="1">
      <alignment horizontal="right" vertical="center" wrapText="1"/>
    </xf>
    <xf numFmtId="2" fontId="5" fillId="0" borderId="6" xfId="0" applyNumberFormat="1" applyFont="1" applyBorder="1" applyAlignment="1">
      <alignment horizontal="right" vertical="center" wrapText="1"/>
    </xf>
    <xf numFmtId="0" fontId="3" fillId="0" borderId="5" xfId="0" applyFont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3" fillId="0" borderId="6" xfId="0" applyFont="1" applyBorder="1" applyAlignment="1">
      <alignment horizontal="center" vertical="center" wrapText="1"/>
    </xf>
    <xf numFmtId="2" fontId="3" fillId="0" borderId="6" xfId="0" applyNumberFormat="1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164" fontId="3" fillId="0" borderId="6" xfId="0" applyNumberFormat="1" applyFont="1" applyBorder="1" applyAlignment="1">
      <alignment horizontal="center" vertical="center" wrapText="1"/>
    </xf>
    <xf numFmtId="164" fontId="3" fillId="0" borderId="11" xfId="0" applyNumberFormat="1" applyFont="1" applyBorder="1" applyAlignment="1">
      <alignment horizontal="center" vertical="center" wrapText="1"/>
    </xf>
    <xf numFmtId="2" fontId="3" fillId="0" borderId="11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6" fillId="0" borderId="15" xfId="0" applyFont="1" applyBorder="1" applyAlignment="1">
      <alignment horizontal="center" vertical="center" wrapText="1"/>
    </xf>
    <xf numFmtId="2" fontId="5" fillId="0" borderId="11" xfId="0" applyNumberFormat="1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8" fillId="0" borderId="9" xfId="0" applyFont="1" applyBorder="1" applyAlignment="1">
      <alignment horizontal="center" vertical="center"/>
    </xf>
    <xf numFmtId="0" fontId="8" fillId="0" borderId="12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9" xfId="0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 wrapText="1"/>
    </xf>
    <xf numFmtId="164" fontId="5" fillId="0" borderId="0" xfId="0" applyNumberFormat="1" applyFont="1" applyAlignment="1">
      <alignment horizontal="center" vertical="center"/>
    </xf>
    <xf numFmtId="164" fontId="5" fillId="0" borderId="6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vertical="center" wrapText="1"/>
    </xf>
    <xf numFmtId="0" fontId="5" fillId="0" borderId="18" xfId="0" applyFont="1" applyBorder="1" applyAlignment="1">
      <alignment vertical="center" wrapText="1"/>
    </xf>
    <xf numFmtId="2" fontId="5" fillId="0" borderId="1" xfId="0" applyNumberFormat="1" applyFont="1" applyBorder="1" applyAlignment="1">
      <alignment horizontal="right" vertical="center" wrapText="1"/>
    </xf>
    <xf numFmtId="164" fontId="5" fillId="0" borderId="0" xfId="0" applyNumberFormat="1" applyFont="1" applyAlignment="1">
      <alignment horizontal="center" vertical="center" wrapText="1"/>
    </xf>
    <xf numFmtId="164" fontId="5" fillId="0" borderId="6" xfId="0" applyNumberFormat="1" applyFont="1" applyBorder="1" applyAlignment="1">
      <alignment horizontal="center" vertical="center" wrapText="1"/>
    </xf>
    <xf numFmtId="2" fontId="4" fillId="0" borderId="6" xfId="0" applyNumberFormat="1" applyFont="1" applyBorder="1" applyAlignment="1">
      <alignment horizontal="center" vertical="center" wrapText="1"/>
    </xf>
    <xf numFmtId="164" fontId="5" fillId="0" borderId="11" xfId="0" applyNumberFormat="1" applyFont="1" applyBorder="1" applyAlignment="1">
      <alignment horizontal="center" vertical="center" wrapText="1"/>
    </xf>
    <xf numFmtId="0" fontId="6" fillId="0" borderId="7" xfId="0" applyFont="1" applyBorder="1" applyAlignment="1">
      <alignment vertical="center" wrapText="1"/>
    </xf>
    <xf numFmtId="0" fontId="8" fillId="0" borderId="8" xfId="0" applyFont="1" applyBorder="1" applyAlignment="1">
      <alignment vertical="center" wrapText="1"/>
    </xf>
    <xf numFmtId="2" fontId="8" fillId="0" borderId="8" xfId="0" applyNumberFormat="1" applyFont="1" applyBorder="1" applyAlignment="1">
      <alignment horizontal="center" vertical="center" wrapText="1"/>
    </xf>
    <xf numFmtId="2" fontId="8" fillId="0" borderId="15" xfId="0" applyNumberFormat="1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vertical="center" wrapText="1"/>
    </xf>
    <xf numFmtId="0" fontId="6" fillId="0" borderId="10" xfId="0" applyFont="1" applyBorder="1" applyAlignment="1">
      <alignment vertical="center"/>
    </xf>
    <xf numFmtId="0" fontId="8" fillId="0" borderId="12" xfId="0" applyFont="1" applyBorder="1" applyAlignment="1">
      <alignment vertical="center"/>
    </xf>
    <xf numFmtId="2" fontId="6" fillId="0" borderId="9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right" vertical="center" wrapText="1"/>
    </xf>
    <xf numFmtId="0" fontId="4" fillId="0" borderId="8" xfId="0" applyFont="1" applyBorder="1" applyAlignment="1">
      <alignment vertical="center" wrapText="1"/>
    </xf>
    <xf numFmtId="2" fontId="6" fillId="0" borderId="12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8" fillId="0" borderId="10" xfId="0" applyFont="1" applyBorder="1" applyAlignment="1">
      <alignment horizontal="center" vertical="center"/>
    </xf>
    <xf numFmtId="0" fontId="8" fillId="0" borderId="9" xfId="0" applyFont="1" applyBorder="1" applyAlignment="1">
      <alignment vertical="center"/>
    </xf>
    <xf numFmtId="0" fontId="4" fillId="0" borderId="12" xfId="0" applyFont="1" applyBorder="1" applyAlignment="1">
      <alignment vertical="center"/>
    </xf>
    <xf numFmtId="2" fontId="6" fillId="0" borderId="0" xfId="0" applyNumberFormat="1" applyFont="1" applyAlignment="1">
      <alignment horizontal="center" vertical="center"/>
    </xf>
    <xf numFmtId="2" fontId="6" fillId="0" borderId="0" xfId="0" applyNumberFormat="1" applyFont="1" applyAlignment="1">
      <alignment horizontal="center" vertical="center" wrapText="1"/>
    </xf>
    <xf numFmtId="2" fontId="5" fillId="0" borderId="2" xfId="0" applyNumberFormat="1" applyFont="1" applyBorder="1" applyAlignment="1">
      <alignment horizontal="left" vertical="center" wrapText="1"/>
    </xf>
    <xf numFmtId="0" fontId="5" fillId="0" borderId="3" xfId="0" applyFont="1" applyBorder="1" applyAlignment="1">
      <alignment vertical="center" wrapText="1"/>
    </xf>
    <xf numFmtId="0" fontId="5" fillId="0" borderId="12" xfId="0" applyFont="1" applyBorder="1" applyAlignment="1">
      <alignment horizontal="center" vertical="center" wrapText="1"/>
    </xf>
    <xf numFmtId="49" fontId="5" fillId="0" borderId="3" xfId="0" applyNumberFormat="1" applyFont="1" applyBorder="1" applyAlignment="1">
      <alignment horizontal="center" vertical="center" wrapText="1"/>
    </xf>
    <xf numFmtId="0" fontId="5" fillId="0" borderId="3" xfId="0" applyFont="1" applyBorder="1" applyAlignment="1">
      <alignment horizontal="right" vertical="center" wrapText="1"/>
    </xf>
    <xf numFmtId="3" fontId="5" fillId="0" borderId="6" xfId="0" applyNumberFormat="1" applyFont="1" applyBorder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2" fontId="5" fillId="0" borderId="17" xfId="0" applyNumberFormat="1" applyFon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right" vertical="center" wrapText="1"/>
    </xf>
    <xf numFmtId="164" fontId="5" fillId="0" borderId="5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4" fillId="0" borderId="12" xfId="0" applyFont="1" applyBorder="1" applyAlignment="1">
      <alignment vertical="center" wrapText="1"/>
    </xf>
    <xf numFmtId="2" fontId="6" fillId="0" borderId="15" xfId="0" applyNumberFormat="1" applyFont="1" applyBorder="1" applyAlignment="1">
      <alignment horizontal="center" vertical="center" wrapText="1"/>
    </xf>
    <xf numFmtId="2" fontId="4" fillId="0" borderId="12" xfId="0" applyNumberFormat="1" applyFont="1" applyBorder="1" applyAlignment="1">
      <alignment horizontal="center" vertical="center" wrapText="1"/>
    </xf>
    <xf numFmtId="2" fontId="4" fillId="0" borderId="10" xfId="0" applyNumberFormat="1" applyFont="1" applyBorder="1" applyAlignment="1">
      <alignment horizontal="center" vertical="center" wrapText="1"/>
    </xf>
    <xf numFmtId="0" fontId="6" fillId="0" borderId="8" xfId="0" applyFont="1" applyBorder="1" applyAlignment="1">
      <alignment vertical="center" wrapText="1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2" fontId="3" fillId="0" borderId="0" xfId="0" applyNumberFormat="1" applyFont="1" applyAlignment="1">
      <alignment horizontal="right" vertical="center"/>
    </xf>
    <xf numFmtId="2" fontId="2" fillId="0" borderId="0" xfId="0" applyNumberFormat="1" applyFont="1" applyAlignment="1">
      <alignment horizontal="right" vertical="center"/>
    </xf>
    <xf numFmtId="2" fontId="2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2" fontId="2" fillId="0" borderId="0" xfId="0" applyNumberFormat="1" applyFont="1" applyAlignment="1">
      <alignment horizontal="left" vertical="center"/>
    </xf>
    <xf numFmtId="2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2" fontId="4" fillId="0" borderId="0" xfId="0" applyNumberFormat="1" applyFont="1" applyAlignment="1">
      <alignment vertical="center"/>
    </xf>
    <xf numFmtId="2" fontId="7" fillId="2" borderId="6" xfId="0" applyNumberFormat="1" applyFont="1" applyFill="1" applyBorder="1" applyAlignment="1">
      <alignment horizontal="center" wrapText="1"/>
    </xf>
    <xf numFmtId="0" fontId="7" fillId="2" borderId="6" xfId="0" applyFont="1" applyFill="1" applyBorder="1" applyAlignment="1">
      <alignment wrapText="1"/>
    </xf>
    <xf numFmtId="0" fontId="7" fillId="0" borderId="6" xfId="0" applyFont="1" applyBorder="1" applyAlignment="1">
      <alignment wrapText="1"/>
    </xf>
    <xf numFmtId="164" fontId="7" fillId="0" borderId="0" xfId="0" applyNumberFormat="1" applyFont="1"/>
    <xf numFmtId="0" fontId="7" fillId="0" borderId="0" xfId="0" applyFont="1"/>
    <xf numFmtId="0" fontId="10" fillId="0" borderId="0" xfId="0" applyFont="1" applyAlignment="1">
      <alignment wrapText="1"/>
    </xf>
    <xf numFmtId="0" fontId="7" fillId="0" borderId="2" xfId="0" applyFont="1" applyBorder="1" applyAlignment="1">
      <alignment wrapText="1"/>
    </xf>
    <xf numFmtId="0" fontId="7" fillId="0" borderId="3" xfId="0" applyFont="1" applyBorder="1" applyAlignment="1">
      <alignment horizontal="center" wrapText="1"/>
    </xf>
    <xf numFmtId="0" fontId="7" fillId="0" borderId="6" xfId="0" applyFont="1" applyBorder="1" applyAlignment="1">
      <alignment horizontal="center" wrapText="1"/>
    </xf>
    <xf numFmtId="0" fontId="7" fillId="0" borderId="15" xfId="0" applyFont="1" applyBorder="1" applyAlignment="1">
      <alignment horizontal="center" wrapText="1"/>
    </xf>
    <xf numFmtId="2" fontId="7" fillId="0" borderId="9" xfId="0" applyNumberFormat="1" applyFont="1" applyBorder="1" applyAlignment="1">
      <alignment horizontal="center" wrapText="1"/>
    </xf>
    <xf numFmtId="0" fontId="7" fillId="0" borderId="3" xfId="0" applyFont="1" applyBorder="1" applyAlignment="1">
      <alignment wrapText="1"/>
    </xf>
    <xf numFmtId="2" fontId="10" fillId="0" borderId="9" xfId="0" applyNumberFormat="1" applyFont="1" applyBorder="1" applyAlignment="1">
      <alignment horizontal="center" wrapText="1"/>
    </xf>
    <xf numFmtId="0" fontId="7" fillId="0" borderId="9" xfId="0" applyFont="1" applyBorder="1" applyAlignment="1">
      <alignment wrapText="1"/>
    </xf>
    <xf numFmtId="2" fontId="7" fillId="0" borderId="6" xfId="0" applyNumberFormat="1" applyFont="1" applyBorder="1" applyAlignment="1">
      <alignment horizontal="left" wrapText="1"/>
    </xf>
    <xf numFmtId="0" fontId="10" fillId="0" borderId="9" xfId="0" applyFont="1" applyBorder="1" applyAlignment="1">
      <alignment horizontal="center" wrapText="1"/>
    </xf>
    <xf numFmtId="0" fontId="10" fillId="0" borderId="3" xfId="0" applyFont="1" applyBorder="1" applyAlignment="1">
      <alignment wrapText="1"/>
    </xf>
    <xf numFmtId="0" fontId="7" fillId="0" borderId="15" xfId="0" applyFont="1" applyBorder="1" applyAlignment="1">
      <alignment wrapText="1"/>
    </xf>
    <xf numFmtId="0" fontId="10" fillId="0" borderId="8" xfId="0" applyFont="1" applyBorder="1" applyAlignment="1">
      <alignment wrapText="1"/>
    </xf>
    <xf numFmtId="0" fontId="7" fillId="0" borderId="15" xfId="0" applyFont="1" applyBorder="1" applyAlignment="1">
      <alignment horizontal="left" wrapText="1"/>
    </xf>
    <xf numFmtId="0" fontId="10" fillId="0" borderId="9" xfId="0" applyFont="1" applyBorder="1" applyAlignment="1">
      <alignment wrapText="1"/>
    </xf>
    <xf numFmtId="0" fontId="7" fillId="0" borderId="6" xfId="0" applyFont="1" applyBorder="1" applyAlignment="1">
      <alignment horizontal="left" wrapText="1"/>
    </xf>
    <xf numFmtId="0" fontId="12" fillId="0" borderId="6" xfId="0" applyFont="1" applyBorder="1" applyAlignment="1">
      <alignment wrapText="1"/>
    </xf>
    <xf numFmtId="0" fontId="11" fillId="0" borderId="9" xfId="0" applyFont="1" applyBorder="1" applyAlignment="1">
      <alignment wrapText="1"/>
    </xf>
    <xf numFmtId="0" fontId="10" fillId="0" borderId="15" xfId="0" applyFont="1" applyBorder="1" applyAlignment="1">
      <alignment horizontal="center" wrapText="1"/>
    </xf>
    <xf numFmtId="0" fontId="10" fillId="0" borderId="6" xfId="0" applyFont="1" applyBorder="1" applyAlignment="1">
      <alignment wrapText="1"/>
    </xf>
    <xf numFmtId="0" fontId="7" fillId="0" borderId="23" xfId="0" applyFont="1" applyBorder="1" applyAlignment="1">
      <alignment wrapText="1"/>
    </xf>
    <xf numFmtId="0" fontId="7" fillId="0" borderId="6" xfId="0" applyFont="1" applyBorder="1"/>
    <xf numFmtId="2" fontId="6" fillId="0" borderId="17" xfId="0" applyNumberFormat="1" applyFont="1" applyBorder="1" applyAlignment="1">
      <alignment horizontal="center" vertical="center" wrapText="1"/>
    </xf>
    <xf numFmtId="2" fontId="5" fillId="2" borderId="0" xfId="0" applyNumberFormat="1" applyFont="1" applyFill="1" applyAlignment="1">
      <alignment horizontal="center" wrapText="1"/>
    </xf>
    <xf numFmtId="2" fontId="5" fillId="2" borderId="6" xfId="0" applyNumberFormat="1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/>
    <xf numFmtId="0" fontId="5" fillId="0" borderId="0" xfId="0" applyFont="1" applyAlignment="1">
      <alignment horizontal="center"/>
    </xf>
    <xf numFmtId="2" fontId="5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0" borderId="0" xfId="0" applyFont="1" applyAlignment="1">
      <alignment horizontal="center"/>
    </xf>
    <xf numFmtId="2" fontId="6" fillId="0" borderId="0" xfId="0" applyNumberFormat="1" applyFont="1" applyAlignment="1">
      <alignment horizontal="center"/>
    </xf>
    <xf numFmtId="0" fontId="5" fillId="0" borderId="0" xfId="0" applyFont="1"/>
    <xf numFmtId="0" fontId="8" fillId="0" borderId="0" xfId="0" applyFont="1" applyAlignment="1">
      <alignment horizontal="center"/>
    </xf>
    <xf numFmtId="0" fontId="6" fillId="0" borderId="8" xfId="0" applyFont="1" applyBorder="1" applyAlignment="1">
      <alignment horizontal="center" wrapText="1"/>
    </xf>
    <xf numFmtId="0" fontId="6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 wrapText="1"/>
    </xf>
    <xf numFmtId="0" fontId="5" fillId="0" borderId="1" xfId="0" applyFont="1" applyBorder="1" applyAlignment="1">
      <alignment wrapText="1"/>
    </xf>
    <xf numFmtId="0" fontId="5" fillId="0" borderId="2" xfId="0" applyFont="1" applyBorder="1" applyAlignment="1">
      <alignment wrapText="1"/>
    </xf>
    <xf numFmtId="0" fontId="5" fillId="0" borderId="3" xfId="0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2" fontId="5" fillId="0" borderId="3" xfId="0" applyNumberFormat="1" applyFont="1" applyBorder="1" applyAlignment="1">
      <alignment horizontal="center" wrapText="1"/>
    </xf>
    <xf numFmtId="2" fontId="5" fillId="0" borderId="2" xfId="0" applyNumberFormat="1" applyFont="1" applyBorder="1" applyAlignment="1">
      <alignment horizontal="center" wrapText="1"/>
    </xf>
    <xf numFmtId="0" fontId="5" fillId="0" borderId="5" xfId="0" applyFont="1" applyBorder="1" applyAlignment="1">
      <alignment wrapText="1"/>
    </xf>
    <xf numFmtId="0" fontId="5" fillId="0" borderId="6" xfId="0" applyFont="1" applyBorder="1" applyAlignment="1">
      <alignment horizontal="center" wrapText="1"/>
    </xf>
    <xf numFmtId="0" fontId="5" fillId="0" borderId="5" xfId="0" applyFont="1" applyBorder="1" applyAlignment="1">
      <alignment horizontal="center" wrapText="1"/>
    </xf>
    <xf numFmtId="0" fontId="5" fillId="0" borderId="15" xfId="0" applyFont="1" applyBorder="1" applyAlignment="1">
      <alignment horizontal="center" wrapText="1"/>
    </xf>
    <xf numFmtId="2" fontId="5" fillId="0" borderId="7" xfId="0" applyNumberFormat="1" applyFont="1" applyBorder="1" applyAlignment="1">
      <alignment horizontal="center" wrapText="1"/>
    </xf>
    <xf numFmtId="2" fontId="5" fillId="0" borderId="8" xfId="0" applyNumberFormat="1" applyFont="1" applyBorder="1" applyAlignment="1">
      <alignment horizontal="center" wrapText="1"/>
    </xf>
    <xf numFmtId="2" fontId="5" fillId="0" borderId="6" xfId="0" applyNumberFormat="1" applyFont="1" applyBorder="1" applyAlignment="1">
      <alignment horizontal="center" wrapText="1"/>
    </xf>
    <xf numFmtId="0" fontId="5" fillId="0" borderId="7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5" fillId="0" borderId="9" xfId="0" applyFont="1" applyBorder="1" applyAlignment="1">
      <alignment horizontal="center" wrapText="1"/>
    </xf>
    <xf numFmtId="2" fontId="5" fillId="0" borderId="9" xfId="0" applyNumberFormat="1" applyFont="1" applyBorder="1" applyAlignment="1">
      <alignment horizontal="center" wrapText="1"/>
    </xf>
    <xf numFmtId="2" fontId="5" fillId="0" borderId="12" xfId="0" applyNumberFormat="1" applyFont="1" applyBorder="1" applyAlignment="1">
      <alignment horizontal="center" wrapText="1"/>
    </xf>
    <xf numFmtId="2" fontId="5" fillId="0" borderId="10" xfId="0" applyNumberFormat="1" applyFont="1" applyBorder="1" applyAlignment="1">
      <alignment horizontal="center" wrapText="1"/>
    </xf>
    <xf numFmtId="0" fontId="6" fillId="0" borderId="2" xfId="0" applyFont="1" applyBorder="1" applyAlignment="1">
      <alignment wrapText="1"/>
    </xf>
    <xf numFmtId="2" fontId="5" fillId="0" borderId="5" xfId="0" applyNumberFormat="1" applyFont="1" applyBorder="1" applyAlignment="1">
      <alignment horizontal="center" wrapText="1"/>
    </xf>
    <xf numFmtId="2" fontId="5" fillId="0" borderId="11" xfId="0" applyNumberFormat="1" applyFont="1" applyBorder="1" applyAlignment="1">
      <alignment horizontal="center" wrapText="1"/>
    </xf>
    <xf numFmtId="2" fontId="5" fillId="0" borderId="1" xfId="0" applyNumberFormat="1" applyFont="1" applyBorder="1" applyAlignment="1">
      <alignment horizontal="center" wrapText="1"/>
    </xf>
    <xf numFmtId="49" fontId="5" fillId="0" borderId="6" xfId="0" applyNumberFormat="1" applyFont="1" applyBorder="1" applyAlignment="1">
      <alignment horizontal="center" wrapText="1"/>
    </xf>
    <xf numFmtId="0" fontId="6" fillId="0" borderId="10" xfId="0" applyFont="1" applyBorder="1" applyAlignment="1">
      <alignment wrapText="1"/>
    </xf>
    <xf numFmtId="0" fontId="5" fillId="0" borderId="12" xfId="0" applyFont="1" applyBorder="1" applyAlignment="1">
      <alignment wrapText="1"/>
    </xf>
    <xf numFmtId="0" fontId="6" fillId="0" borderId="9" xfId="0" applyFont="1" applyBorder="1" applyAlignment="1">
      <alignment horizontal="center" wrapText="1"/>
    </xf>
    <xf numFmtId="0" fontId="5" fillId="0" borderId="10" xfId="0" applyFont="1" applyBorder="1" applyAlignment="1">
      <alignment horizontal="center" wrapText="1"/>
    </xf>
    <xf numFmtId="2" fontId="6" fillId="0" borderId="9" xfId="0" applyNumberFormat="1" applyFont="1" applyBorder="1" applyAlignment="1">
      <alignment horizontal="center" wrapText="1"/>
    </xf>
    <xf numFmtId="0" fontId="5" fillId="2" borderId="5" xfId="0" applyFont="1" applyFill="1" applyBorder="1" applyAlignment="1">
      <alignment wrapText="1"/>
    </xf>
    <xf numFmtId="0" fontId="5" fillId="2" borderId="0" xfId="0" applyFont="1" applyFill="1" applyAlignment="1">
      <alignment wrapText="1"/>
    </xf>
    <xf numFmtId="0" fontId="5" fillId="2" borderId="6" xfId="0" applyFont="1" applyFill="1" applyBorder="1" applyAlignment="1">
      <alignment horizontal="center" wrapText="1"/>
    </xf>
    <xf numFmtId="49" fontId="5" fillId="0" borderId="0" xfId="0" applyNumberFormat="1" applyFont="1" applyAlignment="1">
      <alignment horizontal="center" wrapText="1"/>
    </xf>
    <xf numFmtId="165" fontId="5" fillId="2" borderId="0" xfId="0" applyNumberFormat="1" applyFont="1" applyFill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2" fontId="5" fillId="2" borderId="0" xfId="0" applyNumberFormat="1" applyFont="1" applyFill="1" applyAlignment="1">
      <alignment wrapText="1"/>
    </xf>
    <xf numFmtId="2" fontId="5" fillId="2" borderId="6" xfId="0" applyNumberFormat="1" applyFont="1" applyFill="1" applyBorder="1" applyAlignment="1">
      <alignment wrapText="1"/>
    </xf>
    <xf numFmtId="165" fontId="5" fillId="2" borderId="0" xfId="0" applyNumberFormat="1" applyFont="1" applyFill="1" applyAlignment="1">
      <alignment wrapText="1"/>
    </xf>
    <xf numFmtId="0" fontId="4" fillId="2" borderId="0" xfId="0" applyFont="1" applyFill="1" applyAlignment="1">
      <alignment wrapText="1"/>
    </xf>
    <xf numFmtId="2" fontId="5" fillId="2" borderId="5" xfId="0" applyNumberFormat="1" applyFont="1" applyFill="1" applyBorder="1" applyAlignment="1">
      <alignment horizontal="center" wrapText="1"/>
    </xf>
    <xf numFmtId="0" fontId="4" fillId="0" borderId="14" xfId="0" applyFont="1" applyBorder="1" applyAlignment="1">
      <alignment wrapText="1"/>
    </xf>
    <xf numFmtId="1" fontId="5" fillId="0" borderId="6" xfId="0" applyNumberFormat="1" applyFont="1" applyBorder="1" applyAlignment="1">
      <alignment horizontal="center" wrapText="1"/>
    </xf>
    <xf numFmtId="0" fontId="5" fillId="0" borderId="14" xfId="0" applyFont="1" applyBorder="1" applyAlignment="1">
      <alignment wrapText="1"/>
    </xf>
    <xf numFmtId="2" fontId="5" fillId="0" borderId="15" xfId="0" applyNumberFormat="1" applyFont="1" applyBorder="1" applyAlignment="1">
      <alignment horizontal="center" wrapText="1"/>
    </xf>
    <xf numFmtId="0" fontId="5" fillId="0" borderId="12" xfId="0" applyFont="1" applyBorder="1" applyAlignment="1">
      <alignment horizontal="center" wrapText="1"/>
    </xf>
    <xf numFmtId="2" fontId="6" fillId="0" borderId="12" xfId="0" applyNumberFormat="1" applyFont="1" applyBorder="1" applyAlignment="1">
      <alignment horizontal="center" wrapText="1"/>
    </xf>
    <xf numFmtId="0" fontId="8" fillId="0" borderId="0" xfId="0" applyFont="1" applyAlignment="1">
      <alignment wrapText="1"/>
    </xf>
    <xf numFmtId="0" fontId="8" fillId="0" borderId="9" xfId="0" applyFont="1" applyBorder="1" applyAlignment="1">
      <alignment horizontal="center" wrapText="1"/>
    </xf>
    <xf numFmtId="2" fontId="8" fillId="0" borderId="9" xfId="0" applyNumberFormat="1" applyFont="1" applyBorder="1" applyAlignment="1">
      <alignment horizontal="center" wrapText="1"/>
    </xf>
    <xf numFmtId="0" fontId="6" fillId="0" borderId="5" xfId="0" applyFont="1" applyBorder="1" applyAlignment="1">
      <alignment wrapText="1"/>
    </xf>
    <xf numFmtId="2" fontId="8" fillId="0" borderId="0" xfId="0" applyNumberFormat="1" applyFont="1" applyAlignment="1">
      <alignment horizontal="center" wrapText="1"/>
    </xf>
    <xf numFmtId="2" fontId="8" fillId="0" borderId="6" xfId="0" applyNumberFormat="1" applyFont="1" applyBorder="1" applyAlignment="1">
      <alignment horizontal="center" wrapText="1"/>
    </xf>
    <xf numFmtId="2" fontId="5" fillId="0" borderId="6" xfId="0" applyNumberFormat="1" applyFont="1" applyBorder="1" applyAlignment="1">
      <alignment horizontal="center"/>
    </xf>
    <xf numFmtId="0" fontId="5" fillId="0" borderId="12" xfId="0" applyFont="1" applyBorder="1"/>
    <xf numFmtId="2" fontId="6" fillId="0" borderId="9" xfId="0" applyNumberFormat="1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2" fontId="6" fillId="0" borderId="10" xfId="0" applyNumberFormat="1" applyFont="1" applyBorder="1" applyAlignment="1">
      <alignment horizontal="center"/>
    </xf>
    <xf numFmtId="0" fontId="6" fillId="0" borderId="12" xfId="0" applyFont="1" applyBorder="1" applyAlignment="1">
      <alignment wrapText="1"/>
    </xf>
    <xf numFmtId="49" fontId="5" fillId="0" borderId="2" xfId="0" applyNumberFormat="1" applyFont="1" applyBorder="1" applyAlignment="1">
      <alignment horizontal="center" wrapText="1"/>
    </xf>
    <xf numFmtId="0" fontId="6" fillId="0" borderId="8" xfId="0" applyFont="1" applyBorder="1" applyAlignment="1">
      <alignment wrapText="1"/>
    </xf>
    <xf numFmtId="0" fontId="5" fillId="0" borderId="4" xfId="0" applyFont="1" applyBorder="1" applyAlignment="1">
      <alignment horizontal="center" wrapText="1"/>
    </xf>
    <xf numFmtId="0" fontId="5" fillId="0" borderId="11" xfId="0" applyFont="1" applyBorder="1" applyAlignment="1">
      <alignment horizontal="center" wrapText="1"/>
    </xf>
    <xf numFmtId="0" fontId="6" fillId="0" borderId="12" xfId="0" applyFont="1" applyBorder="1" applyAlignment="1">
      <alignment horizontal="center" wrapText="1"/>
    </xf>
    <xf numFmtId="2" fontId="6" fillId="0" borderId="10" xfId="0" applyNumberFormat="1" applyFont="1" applyBorder="1" applyAlignment="1">
      <alignment horizontal="center" wrapText="1"/>
    </xf>
    <xf numFmtId="0" fontId="8" fillId="0" borderId="12" xfId="0" applyFont="1" applyBorder="1" applyAlignment="1">
      <alignment wrapText="1"/>
    </xf>
    <xf numFmtId="2" fontId="8" fillId="0" borderId="10" xfId="0" applyNumberFormat="1" applyFont="1" applyBorder="1" applyAlignment="1">
      <alignment horizontal="center" wrapText="1"/>
    </xf>
    <xf numFmtId="49" fontId="5" fillId="0" borderId="3" xfId="0" applyNumberFormat="1" applyFont="1" applyBorder="1" applyAlignment="1">
      <alignment horizontal="center" wrapText="1"/>
    </xf>
    <xf numFmtId="164" fontId="5" fillId="0" borderId="6" xfId="0" applyNumberFormat="1" applyFont="1" applyBorder="1" applyAlignment="1">
      <alignment horizontal="center" wrapText="1"/>
    </xf>
    <xf numFmtId="0" fontId="5" fillId="0" borderId="6" xfId="0" applyFont="1" applyBorder="1" applyAlignment="1">
      <alignment horizontal="center"/>
    </xf>
    <xf numFmtId="1" fontId="6" fillId="0" borderId="9" xfId="0" applyNumberFormat="1" applyFont="1" applyBorder="1" applyAlignment="1">
      <alignment horizontal="center" wrapText="1"/>
    </xf>
    <xf numFmtId="0" fontId="6" fillId="0" borderId="10" xfId="0" applyFont="1" applyBorder="1" applyAlignment="1">
      <alignment horizontal="center" wrapText="1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left" wrapText="1"/>
    </xf>
    <xf numFmtId="2" fontId="5" fillId="0" borderId="11" xfId="0" applyNumberFormat="1" applyFont="1" applyBorder="1" applyAlignment="1">
      <alignment horizontal="center"/>
    </xf>
    <xf numFmtId="2" fontId="5" fillId="0" borderId="5" xfId="0" applyNumberFormat="1" applyFont="1" applyBorder="1" applyAlignment="1">
      <alignment horizontal="center"/>
    </xf>
    <xf numFmtId="0" fontId="5" fillId="0" borderId="0" xfId="0" applyFont="1" applyAlignment="1">
      <alignment horizontal="left" wrapText="1"/>
    </xf>
    <xf numFmtId="0" fontId="8" fillId="0" borderId="0" xfId="0" applyFont="1" applyAlignment="1">
      <alignment horizontal="center" wrapText="1"/>
    </xf>
    <xf numFmtId="164" fontId="5" fillId="0" borderId="5" xfId="0" applyNumberFormat="1" applyFont="1" applyBorder="1" applyAlignment="1">
      <alignment horizontal="center" wrapText="1"/>
    </xf>
    <xf numFmtId="164" fontId="5" fillId="0" borderId="0" xfId="0" applyNumberFormat="1" applyFont="1" applyAlignment="1">
      <alignment horizontal="center" wrapText="1"/>
    </xf>
    <xf numFmtId="0" fontId="6" fillId="0" borderId="9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2" fontId="6" fillId="0" borderId="0" xfId="0" applyNumberFormat="1" applyFont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2" fontId="5" fillId="0" borderId="4" xfId="0" applyNumberFormat="1" applyFont="1" applyBorder="1" applyAlignment="1">
      <alignment horizontal="center" wrapText="1"/>
    </xf>
    <xf numFmtId="49" fontId="5" fillId="0" borderId="6" xfId="0" applyNumberFormat="1" applyFont="1" applyBorder="1" applyAlignment="1">
      <alignment horizontal="center"/>
    </xf>
    <xf numFmtId="49" fontId="5" fillId="0" borderId="5" xfId="0" applyNumberFormat="1" applyFont="1" applyBorder="1" applyAlignment="1">
      <alignment horizontal="center" wrapText="1"/>
    </xf>
    <xf numFmtId="2" fontId="4" fillId="0" borderId="5" xfId="0" applyNumberFormat="1" applyFont="1" applyBorder="1" applyAlignment="1">
      <alignment horizontal="center" wrapText="1"/>
    </xf>
    <xf numFmtId="2" fontId="4" fillId="0" borderId="6" xfId="0" applyNumberFormat="1" applyFont="1" applyBorder="1" applyAlignment="1">
      <alignment horizontal="center" wrapText="1"/>
    </xf>
    <xf numFmtId="2" fontId="4" fillId="0" borderId="0" xfId="0" applyNumberFormat="1" applyFont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49" fontId="4" fillId="0" borderId="0" xfId="0" applyNumberFormat="1" applyFont="1" applyAlignment="1">
      <alignment horizontal="center" wrapText="1"/>
    </xf>
    <xf numFmtId="49" fontId="4" fillId="0" borderId="6" xfId="0" applyNumberFormat="1" applyFont="1" applyBorder="1" applyAlignment="1">
      <alignment horizontal="center" wrapText="1"/>
    </xf>
    <xf numFmtId="0" fontId="5" fillId="0" borderId="17" xfId="0" applyFont="1" applyBorder="1" applyAlignment="1">
      <alignment horizontal="center" wrapText="1"/>
    </xf>
    <xf numFmtId="0" fontId="5" fillId="0" borderId="15" xfId="0" applyFont="1" applyBorder="1" applyAlignment="1">
      <alignment horizontal="center"/>
    </xf>
    <xf numFmtId="0" fontId="5" fillId="0" borderId="11" xfId="0" applyFont="1" applyBorder="1" applyAlignment="1">
      <alignment horizontal="center"/>
    </xf>
    <xf numFmtId="2" fontId="5" fillId="0" borderId="15" xfId="0" applyNumberFormat="1" applyFont="1" applyBorder="1" applyAlignment="1">
      <alignment horizontal="center"/>
    </xf>
    <xf numFmtId="2" fontId="6" fillId="0" borderId="12" xfId="0" applyNumberFormat="1" applyFont="1" applyBorder="1" applyAlignment="1">
      <alignment horizontal="center"/>
    </xf>
    <xf numFmtId="0" fontId="5" fillId="0" borderId="16" xfId="0" applyFont="1" applyBorder="1" applyAlignment="1">
      <alignment horizontal="center" wrapText="1"/>
    </xf>
    <xf numFmtId="0" fontId="6" fillId="0" borderId="1" xfId="0" applyFont="1" applyBorder="1" applyAlignment="1">
      <alignment horizontal="left" wrapText="1"/>
    </xf>
    <xf numFmtId="0" fontId="6" fillId="0" borderId="2" xfId="0" applyFont="1" applyBorder="1" applyAlignment="1">
      <alignment horizontal="left" wrapText="1"/>
    </xf>
    <xf numFmtId="2" fontId="6" fillId="0" borderId="2" xfId="0" applyNumberFormat="1" applyFont="1" applyBorder="1" applyAlignment="1">
      <alignment horizontal="center" wrapText="1"/>
    </xf>
    <xf numFmtId="2" fontId="6" fillId="0" borderId="3" xfId="0" applyNumberFormat="1" applyFont="1" applyBorder="1" applyAlignment="1">
      <alignment horizontal="center" wrapText="1"/>
    </xf>
    <xf numFmtId="2" fontId="4" fillId="0" borderId="11" xfId="0" applyNumberFormat="1" applyFont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64" fontId="4" fillId="0" borderId="0" xfId="0" applyNumberFormat="1" applyFont="1" applyAlignment="1">
      <alignment horizontal="center" wrapText="1"/>
    </xf>
    <xf numFmtId="164" fontId="4" fillId="0" borderId="6" xfId="0" applyNumberFormat="1" applyFont="1" applyBorder="1" applyAlignment="1">
      <alignment horizontal="center" wrapText="1"/>
    </xf>
    <xf numFmtId="0" fontId="5" fillId="0" borderId="8" xfId="0" applyFont="1" applyBorder="1" applyAlignment="1">
      <alignment horizontal="center" wrapText="1"/>
    </xf>
    <xf numFmtId="0" fontId="8" fillId="0" borderId="10" xfId="0" applyFont="1" applyBorder="1" applyAlignment="1">
      <alignment wrapText="1"/>
    </xf>
    <xf numFmtId="0" fontId="8" fillId="0" borderId="12" xfId="0" applyFont="1" applyBorder="1" applyAlignment="1">
      <alignment horizontal="center" wrapText="1"/>
    </xf>
    <xf numFmtId="0" fontId="6" fillId="0" borderId="7" xfId="0" applyFont="1" applyBorder="1" applyAlignment="1">
      <alignment wrapText="1"/>
    </xf>
    <xf numFmtId="0" fontId="6" fillId="0" borderId="15" xfId="0" applyFont="1" applyBorder="1" applyAlignment="1">
      <alignment horizontal="center" wrapText="1"/>
    </xf>
    <xf numFmtId="2" fontId="6" fillId="0" borderId="15" xfId="0" applyNumberFormat="1" applyFont="1" applyBorder="1" applyAlignment="1">
      <alignment horizontal="center" wrapText="1"/>
    </xf>
    <xf numFmtId="0" fontId="8" fillId="0" borderId="0" xfId="0" applyFont="1" applyAlignment="1">
      <alignment horizontal="left" wrapText="1"/>
    </xf>
    <xf numFmtId="0" fontId="8" fillId="0" borderId="6" xfId="0" applyFont="1" applyBorder="1" applyAlignment="1">
      <alignment horizontal="center"/>
    </xf>
    <xf numFmtId="2" fontId="8" fillId="0" borderId="3" xfId="0" applyNumberFormat="1" applyFont="1" applyBorder="1" applyAlignment="1">
      <alignment horizontal="center" wrapText="1"/>
    </xf>
    <xf numFmtId="0" fontId="6" fillId="0" borderId="12" xfId="0" applyFont="1" applyBorder="1"/>
    <xf numFmtId="0" fontId="6" fillId="0" borderId="2" xfId="0" applyFont="1" applyBorder="1" applyAlignment="1">
      <alignment horizontal="center"/>
    </xf>
    <xf numFmtId="49" fontId="8" fillId="0" borderId="0" xfId="0" applyNumberFormat="1" applyFont="1" applyAlignment="1">
      <alignment horizontal="center" wrapText="1"/>
    </xf>
    <xf numFmtId="0" fontId="9" fillId="0" borderId="0" xfId="0" applyFont="1" applyAlignment="1">
      <alignment wrapText="1"/>
    </xf>
    <xf numFmtId="0" fontId="6" fillId="0" borderId="6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2" fontId="5" fillId="0" borderId="3" xfId="0" applyNumberFormat="1" applyFont="1" applyBorder="1" applyAlignment="1">
      <alignment horizontal="center"/>
    </xf>
    <xf numFmtId="2" fontId="6" fillId="0" borderId="17" xfId="0" applyNumberFormat="1" applyFont="1" applyBorder="1" applyAlignment="1">
      <alignment horizontal="center" wrapText="1"/>
    </xf>
    <xf numFmtId="0" fontId="6" fillId="0" borderId="1" xfId="0" applyFont="1" applyBorder="1" applyAlignment="1">
      <alignment wrapText="1"/>
    </xf>
    <xf numFmtId="2" fontId="5" fillId="0" borderId="17" xfId="0" applyNumberFormat="1" applyFont="1" applyBorder="1" applyAlignment="1">
      <alignment horizontal="center" wrapText="1"/>
    </xf>
    <xf numFmtId="1" fontId="5" fillId="0" borderId="0" xfId="0" applyNumberFormat="1" applyFont="1" applyAlignment="1">
      <alignment horizontal="center" wrapText="1"/>
    </xf>
    <xf numFmtId="0" fontId="9" fillId="0" borderId="0" xfId="0" applyFont="1"/>
    <xf numFmtId="2" fontId="7" fillId="2" borderId="6" xfId="0" applyNumberFormat="1" applyFont="1" applyFill="1" applyBorder="1" applyAlignment="1">
      <alignment wrapText="1"/>
    </xf>
    <xf numFmtId="0" fontId="13" fillId="0" borderId="0" xfId="0" applyFont="1"/>
    <xf numFmtId="165" fontId="5" fillId="2" borderId="0" xfId="0" applyNumberFormat="1" applyFont="1" applyFill="1" applyAlignment="1">
      <alignment horizontal="center" vertical="center" wrapText="1"/>
    </xf>
    <xf numFmtId="1" fontId="5" fillId="0" borderId="5" xfId="0" applyNumberFormat="1" applyFont="1" applyBorder="1" applyAlignment="1">
      <alignment horizontal="center" vertical="center" wrapText="1"/>
    </xf>
    <xf numFmtId="0" fontId="14" fillId="0" borderId="6" xfId="0" applyFont="1" applyBorder="1" applyAlignment="1">
      <alignment vertical="center" wrapText="1"/>
    </xf>
    <xf numFmtId="0" fontId="14" fillId="0" borderId="0" xfId="0" applyFont="1" applyAlignment="1">
      <alignment vertical="center" wrapText="1"/>
    </xf>
    <xf numFmtId="0" fontId="14" fillId="0" borderId="3" xfId="0" applyFont="1" applyBorder="1" applyAlignment="1">
      <alignment vertical="center" wrapText="1"/>
    </xf>
    <xf numFmtId="0" fontId="14" fillId="0" borderId="9" xfId="0" applyFont="1" applyBorder="1" applyAlignment="1">
      <alignment vertical="center" wrapText="1"/>
    </xf>
    <xf numFmtId="0" fontId="15" fillId="0" borderId="9" xfId="0" applyFont="1" applyBorder="1" applyAlignment="1">
      <alignment vertical="center" wrapText="1"/>
    </xf>
    <xf numFmtId="0" fontId="14" fillId="2" borderId="6" xfId="0" applyFont="1" applyFill="1" applyBorder="1" applyAlignment="1">
      <alignment vertical="center" wrapText="1"/>
    </xf>
    <xf numFmtId="0" fontId="14" fillId="2" borderId="6" xfId="0" applyFont="1" applyFill="1" applyBorder="1" applyAlignment="1">
      <alignment horizontal="left" vertical="center" wrapText="1"/>
    </xf>
    <xf numFmtId="0" fontId="14" fillId="0" borderId="15" xfId="0" applyFont="1" applyBorder="1" applyAlignment="1">
      <alignment vertical="center" wrapText="1"/>
    </xf>
    <xf numFmtId="2" fontId="15" fillId="0" borderId="9" xfId="0" applyNumberFormat="1" applyFont="1" applyBorder="1" applyAlignment="1">
      <alignment vertical="center" wrapText="1"/>
    </xf>
    <xf numFmtId="0" fontId="14" fillId="0" borderId="8" xfId="0" applyFont="1" applyBorder="1" applyAlignment="1">
      <alignment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 vertical="center" wrapText="1"/>
    </xf>
    <xf numFmtId="2" fontId="16" fillId="0" borderId="9" xfId="0" applyNumberFormat="1" applyFont="1" applyBorder="1" applyAlignment="1">
      <alignment horizontal="center" vertical="center" wrapText="1"/>
    </xf>
    <xf numFmtId="0" fontId="15" fillId="0" borderId="15" xfId="0" applyFont="1" applyBorder="1" applyAlignment="1">
      <alignment vertical="center" wrapText="1"/>
    </xf>
    <xf numFmtId="0" fontId="14" fillId="0" borderId="2" xfId="0" applyFont="1" applyBorder="1" applyAlignment="1">
      <alignment vertical="center" wrapText="1"/>
    </xf>
    <xf numFmtId="2" fontId="14" fillId="0" borderId="6" xfId="0" applyNumberFormat="1" applyFont="1" applyBorder="1" applyAlignment="1">
      <alignment horizontal="center" vertical="center" wrapText="1"/>
    </xf>
    <xf numFmtId="0" fontId="14" fillId="0" borderId="11" xfId="0" applyFont="1" applyBorder="1" applyAlignment="1">
      <alignment vertical="center" wrapText="1"/>
    </xf>
    <xf numFmtId="0" fontId="14" fillId="0" borderId="16" xfId="0" applyFont="1" applyBorder="1" applyAlignment="1">
      <alignment vertical="center" wrapText="1"/>
    </xf>
    <xf numFmtId="2" fontId="16" fillId="0" borderId="9" xfId="0" applyNumberFormat="1" applyFont="1" applyBorder="1" applyAlignment="1">
      <alignment horizontal="center" vertical="center"/>
    </xf>
    <xf numFmtId="0" fontId="16" fillId="0" borderId="19" xfId="0" applyFont="1" applyBorder="1" applyAlignment="1">
      <alignment horizontal="center" vertical="center" wrapText="1"/>
    </xf>
    <xf numFmtId="0" fontId="14" fillId="0" borderId="15" xfId="0" applyFont="1" applyBorder="1" applyAlignment="1">
      <alignment horizontal="center" vertical="center" wrapText="1"/>
    </xf>
    <xf numFmtId="0" fontId="14" fillId="0" borderId="6" xfId="0" applyFont="1" applyBorder="1" applyAlignment="1">
      <alignment vertical="center"/>
    </xf>
    <xf numFmtId="0" fontId="16" fillId="0" borderId="6" xfId="0" applyFont="1" applyBorder="1" applyAlignment="1">
      <alignment vertical="center" wrapText="1"/>
    </xf>
    <xf numFmtId="2" fontId="18" fillId="0" borderId="9" xfId="0" applyNumberFormat="1" applyFont="1" applyBorder="1" applyAlignment="1">
      <alignment horizontal="center" vertical="center" wrapText="1"/>
    </xf>
    <xf numFmtId="0" fontId="15" fillId="0" borderId="3" xfId="0" applyFont="1" applyBorder="1" applyAlignment="1">
      <alignment vertical="center" wrapText="1"/>
    </xf>
    <xf numFmtId="0" fontId="14" fillId="2" borderId="6" xfId="0" applyFont="1" applyFill="1" applyBorder="1" applyAlignment="1">
      <alignment wrapText="1"/>
    </xf>
    <xf numFmtId="0" fontId="15" fillId="0" borderId="17" xfId="0" applyFont="1" applyBorder="1" applyAlignment="1">
      <alignment vertical="center" wrapText="1"/>
    </xf>
    <xf numFmtId="0" fontId="14" fillId="0" borderId="0" xfId="0" applyFont="1" applyAlignment="1">
      <alignment horizontal="center" vertical="center" wrapText="1"/>
    </xf>
    <xf numFmtId="0" fontId="14" fillId="0" borderId="21" xfId="0" applyFont="1" applyBorder="1" applyAlignment="1">
      <alignment vertical="center" wrapText="1"/>
    </xf>
    <xf numFmtId="0" fontId="16" fillId="0" borderId="15" xfId="0" applyFont="1" applyBorder="1" applyAlignment="1">
      <alignment horizontal="center" vertical="center" wrapText="1"/>
    </xf>
    <xf numFmtId="0" fontId="17" fillId="0" borderId="0" xfId="0" applyFont="1" applyAlignment="1">
      <alignment vertical="center"/>
    </xf>
    <xf numFmtId="0" fontId="7" fillId="0" borderId="17" xfId="0" applyFont="1" applyBorder="1" applyAlignment="1">
      <alignment wrapText="1"/>
    </xf>
    <xf numFmtId="1" fontId="6" fillId="0" borderId="9" xfId="0" applyNumberFormat="1" applyFont="1" applyBorder="1" applyAlignment="1">
      <alignment horizontal="center"/>
    </xf>
    <xf numFmtId="0" fontId="7" fillId="0" borderId="11" xfId="0" applyFont="1" applyBorder="1" applyAlignment="1">
      <alignment horizontal="center" wrapText="1"/>
    </xf>
    <xf numFmtId="0" fontId="14" fillId="0" borderId="5" xfId="0" applyFont="1" applyBorder="1" applyAlignment="1">
      <alignment vertical="center" wrapText="1"/>
    </xf>
    <xf numFmtId="0" fontId="0" fillId="0" borderId="5" xfId="0" applyBorder="1" applyAlignment="1">
      <alignment vertical="center"/>
    </xf>
    <xf numFmtId="1" fontId="6" fillId="0" borderId="9" xfId="0" applyNumberFormat="1" applyFont="1" applyBorder="1" applyAlignment="1">
      <alignment horizontal="center" vertical="center" wrapText="1"/>
    </xf>
    <xf numFmtId="1" fontId="6" fillId="0" borderId="9" xfId="0" applyNumberFormat="1" applyFont="1" applyBorder="1" applyAlignment="1">
      <alignment horizontal="center" vertical="center"/>
    </xf>
    <xf numFmtId="0" fontId="5" fillId="2" borderId="0" xfId="0" applyFont="1" applyFill="1" applyAlignment="1">
      <alignment vertical="center"/>
    </xf>
    <xf numFmtId="0" fontId="5" fillId="2" borderId="6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/>
    </xf>
    <xf numFmtId="0" fontId="7" fillId="2" borderId="6" xfId="0" applyFont="1" applyFill="1" applyBorder="1" applyAlignment="1">
      <alignment horizontal="left" vertical="center" wrapText="1"/>
    </xf>
    <xf numFmtId="0" fontId="0" fillId="2" borderId="0" xfId="0" applyFill="1"/>
    <xf numFmtId="2" fontId="5" fillId="2" borderId="0" xfId="0" applyNumberFormat="1" applyFont="1" applyFill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>
      <alignment horizontal="center" wrapText="1"/>
    </xf>
    <xf numFmtId="0" fontId="3" fillId="2" borderId="5" xfId="0" applyFont="1" applyFill="1" applyBorder="1" applyAlignment="1">
      <alignment vertical="center" wrapText="1"/>
    </xf>
    <xf numFmtId="0" fontId="3" fillId="2" borderId="6" xfId="0" applyFont="1" applyFill="1" applyBorder="1" applyAlignment="1">
      <alignment horizontal="center" vertical="center" wrapText="1"/>
    </xf>
    <xf numFmtId="2" fontId="3" fillId="2" borderId="0" xfId="0" applyNumberFormat="1" applyFont="1" applyFill="1" applyAlignment="1">
      <alignment horizontal="center" vertical="center" wrapText="1"/>
    </xf>
    <xf numFmtId="2" fontId="3" fillId="2" borderId="6" xfId="0" applyNumberFormat="1" applyFont="1" applyFill="1" applyBorder="1" applyAlignment="1">
      <alignment horizontal="center" vertical="center" wrapText="1"/>
    </xf>
    <xf numFmtId="0" fontId="9" fillId="2" borderId="0" xfId="0" applyFont="1" applyFill="1"/>
    <xf numFmtId="0" fontId="0" fillId="0" borderId="6" xfId="0" applyBorder="1" applyAlignment="1">
      <alignment vertical="center"/>
    </xf>
    <xf numFmtId="49" fontId="5" fillId="2" borderId="6" xfId="0" applyNumberFormat="1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vertical="center" wrapText="1"/>
    </xf>
    <xf numFmtId="0" fontId="0" fillId="2" borderId="0" xfId="0" applyFill="1" applyAlignment="1">
      <alignment vertical="center"/>
    </xf>
    <xf numFmtId="2" fontId="5" fillId="2" borderId="0" xfId="0" applyNumberFormat="1" applyFont="1" applyFill="1" applyAlignment="1">
      <alignment horizontal="center"/>
    </xf>
    <xf numFmtId="2" fontId="5" fillId="2" borderId="6" xfId="0" applyNumberFormat="1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 wrapText="1"/>
    </xf>
    <xf numFmtId="49" fontId="5" fillId="2" borderId="5" xfId="0" applyNumberFormat="1" applyFont="1" applyFill="1" applyBorder="1" applyAlignment="1">
      <alignment horizontal="center" vertical="center" wrapText="1"/>
    </xf>
    <xf numFmtId="2" fontId="5" fillId="2" borderId="6" xfId="0" applyNumberFormat="1" applyFont="1" applyFill="1" applyBorder="1" applyAlignment="1">
      <alignment vertical="center" wrapText="1"/>
    </xf>
    <xf numFmtId="0" fontId="5" fillId="2" borderId="5" xfId="0" applyFont="1" applyFill="1" applyBorder="1" applyAlignment="1">
      <alignment vertical="center"/>
    </xf>
    <xf numFmtId="2" fontId="5" fillId="2" borderId="0" xfId="0" applyNumberFormat="1" applyFont="1" applyFill="1" applyAlignment="1">
      <alignment vertical="center"/>
    </xf>
    <xf numFmtId="0" fontId="14" fillId="2" borderId="15" xfId="0" applyFont="1" applyFill="1" applyBorder="1" applyAlignment="1">
      <alignment vertical="center" wrapText="1"/>
    </xf>
    <xf numFmtId="0" fontId="5" fillId="2" borderId="7" xfId="0" applyFont="1" applyFill="1" applyBorder="1" applyAlignment="1">
      <alignment vertical="center" wrapText="1"/>
    </xf>
    <xf numFmtId="0" fontId="5" fillId="2" borderId="8" xfId="0" applyFont="1" applyFill="1" applyBorder="1" applyAlignment="1">
      <alignment vertical="center" wrapText="1"/>
    </xf>
    <xf numFmtId="0" fontId="5" fillId="2" borderId="7" xfId="0" applyFont="1" applyFill="1" applyBorder="1" applyAlignment="1">
      <alignment horizontal="center" vertical="center" wrapText="1"/>
    </xf>
    <xf numFmtId="2" fontId="5" fillId="2" borderId="15" xfId="0" applyNumberFormat="1" applyFont="1" applyFill="1" applyBorder="1" applyAlignment="1">
      <alignment horizontal="center" vertical="center" wrapText="1"/>
    </xf>
    <xf numFmtId="2" fontId="5" fillId="2" borderId="8" xfId="0" applyNumberFormat="1" applyFont="1" applyFill="1" applyBorder="1" applyAlignment="1">
      <alignment horizontal="center" vertical="center" wrapText="1"/>
    </xf>
    <xf numFmtId="0" fontId="6" fillId="2" borderId="10" xfId="0" applyFont="1" applyFill="1" applyBorder="1" applyAlignment="1">
      <alignment vertical="center" wrapText="1"/>
    </xf>
    <xf numFmtId="0" fontId="8" fillId="2" borderId="12" xfId="0" applyFont="1" applyFill="1" applyBorder="1" applyAlignment="1">
      <alignment vertical="center" wrapText="1"/>
    </xf>
    <xf numFmtId="0" fontId="6" fillId="2" borderId="9" xfId="0" applyFont="1" applyFill="1" applyBorder="1" applyAlignment="1">
      <alignment horizontal="center" vertical="center" wrapText="1"/>
    </xf>
    <xf numFmtId="2" fontId="8" fillId="2" borderId="12" xfId="0" applyNumberFormat="1" applyFont="1" applyFill="1" applyBorder="1" applyAlignment="1">
      <alignment horizontal="center" vertical="center" wrapText="1"/>
    </xf>
    <xf numFmtId="2" fontId="8" fillId="2" borderId="9" xfId="0" applyNumberFormat="1" applyFont="1" applyFill="1" applyBorder="1" applyAlignment="1">
      <alignment horizontal="center" vertical="center" wrapText="1"/>
    </xf>
    <xf numFmtId="2" fontId="6" fillId="2" borderId="9" xfId="0" applyNumberFormat="1" applyFont="1" applyFill="1" applyBorder="1" applyAlignment="1">
      <alignment horizontal="center" vertical="center" wrapText="1"/>
    </xf>
    <xf numFmtId="0" fontId="15" fillId="2" borderId="9" xfId="0" applyFont="1" applyFill="1" applyBorder="1" applyAlignment="1">
      <alignment vertical="center" wrapText="1"/>
    </xf>
    <xf numFmtId="0" fontId="6" fillId="2" borderId="0" xfId="0" applyFont="1" applyFill="1" applyAlignment="1">
      <alignment horizontal="center" vertical="center"/>
    </xf>
    <xf numFmtId="2" fontId="8" fillId="2" borderId="10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5" fillId="2" borderId="0" xfId="0" applyFont="1" applyFill="1"/>
    <xf numFmtId="2" fontId="5" fillId="2" borderId="5" xfId="0" applyNumberFormat="1" applyFont="1" applyFill="1" applyBorder="1" applyAlignment="1">
      <alignment vertical="center" wrapText="1"/>
    </xf>
    <xf numFmtId="0" fontId="5" fillId="2" borderId="12" xfId="0" applyFont="1" applyFill="1" applyBorder="1" applyAlignment="1">
      <alignment vertical="center" wrapText="1"/>
    </xf>
    <xf numFmtId="2" fontId="6" fillId="2" borderId="12" xfId="0" applyNumberFormat="1" applyFont="1" applyFill="1" applyBorder="1" applyAlignment="1">
      <alignment horizontal="center" vertical="center" wrapText="1"/>
    </xf>
    <xf numFmtId="2" fontId="18" fillId="2" borderId="9" xfId="0" applyNumberFormat="1" applyFont="1" applyFill="1" applyBorder="1" applyAlignment="1">
      <alignment horizontal="center" vertical="center" wrapText="1"/>
    </xf>
    <xf numFmtId="0" fontId="8" fillId="2" borderId="0" xfId="0" applyFont="1" applyFill="1" applyAlignment="1">
      <alignment vertical="center" wrapText="1"/>
    </xf>
    <xf numFmtId="2" fontId="8" fillId="2" borderId="6" xfId="0" applyNumberFormat="1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wrapText="1"/>
    </xf>
    <xf numFmtId="49" fontId="5" fillId="2" borderId="6" xfId="0" applyNumberFormat="1" applyFont="1" applyFill="1" applyBorder="1" applyAlignment="1">
      <alignment horizontal="center" wrapText="1"/>
    </xf>
    <xf numFmtId="0" fontId="0" fillId="0" borderId="3" xfId="0" applyBorder="1" applyAlignment="1">
      <alignment vertical="center"/>
    </xf>
    <xf numFmtId="0" fontId="3" fillId="2" borderId="0" xfId="0" applyFont="1" applyFill="1" applyAlignment="1">
      <alignment horizontal="left" vertical="center" wrapText="1"/>
    </xf>
    <xf numFmtId="0" fontId="3" fillId="2" borderId="0" xfId="0" applyFont="1" applyFill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0" xfId="0" applyNumberFormat="1" applyFont="1" applyFill="1" applyAlignment="1">
      <alignment horizontal="center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horizontal="left" vertical="center"/>
    </xf>
    <xf numFmtId="2" fontId="19" fillId="2" borderId="0" xfId="0" applyNumberFormat="1" applyFont="1" applyFill="1" applyAlignment="1">
      <alignment horizontal="center" vertical="center"/>
    </xf>
    <xf numFmtId="2" fontId="14" fillId="2" borderId="6" xfId="0" applyNumberFormat="1" applyFont="1" applyFill="1" applyBorder="1" applyAlignment="1">
      <alignment horizontal="left" vertical="center" wrapText="1"/>
    </xf>
    <xf numFmtId="0" fontId="0" fillId="2" borderId="0" xfId="0" applyFill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2" fontId="14" fillId="2" borderId="6" xfId="0" applyNumberFormat="1" applyFont="1" applyFill="1" applyBorder="1" applyAlignment="1">
      <alignment horizontal="center" vertical="center" wrapText="1"/>
    </xf>
    <xf numFmtId="164" fontId="5" fillId="2" borderId="6" xfId="0" applyNumberFormat="1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0" fontId="4" fillId="2" borderId="5" xfId="0" applyFont="1" applyFill="1" applyBorder="1" applyAlignment="1">
      <alignment horizontal="left" wrapText="1"/>
    </xf>
    <xf numFmtId="0" fontId="9" fillId="2" borderId="0" xfId="0" applyFont="1" applyFill="1" applyAlignment="1">
      <alignment horizontal="center"/>
    </xf>
    <xf numFmtId="0" fontId="9" fillId="2" borderId="6" xfId="0" applyFont="1" applyFill="1" applyBorder="1" applyAlignment="1">
      <alignment horizontal="center"/>
    </xf>
    <xf numFmtId="49" fontId="5" fillId="2" borderId="0" xfId="0" applyNumberFormat="1" applyFont="1" applyFill="1" applyAlignment="1">
      <alignment horizontal="center" wrapText="1"/>
    </xf>
    <xf numFmtId="0" fontId="9" fillId="2" borderId="0" xfId="0" applyFont="1" applyFill="1" applyAlignment="1">
      <alignment vertical="center"/>
    </xf>
    <xf numFmtId="2" fontId="3" fillId="2" borderId="6" xfId="0" applyNumberFormat="1" applyFont="1" applyFill="1" applyBorder="1" applyAlignment="1">
      <alignment horizontal="left" wrapText="1"/>
    </xf>
    <xf numFmtId="0" fontId="12" fillId="2" borderId="0" xfId="1" applyFont="1" applyFill="1" applyAlignment="1">
      <alignment horizontal="left"/>
    </xf>
    <xf numFmtId="0" fontId="0" fillId="2" borderId="5" xfId="0" applyFill="1" applyBorder="1"/>
    <xf numFmtId="0" fontId="4" fillId="2" borderId="0" xfId="0" applyFont="1" applyFill="1" applyAlignment="1">
      <alignment horizontal="left" wrapText="1"/>
    </xf>
    <xf numFmtId="2" fontId="4" fillId="2" borderId="6" xfId="0" applyNumberFormat="1" applyFont="1" applyFill="1" applyBorder="1" applyAlignment="1">
      <alignment horizontal="center" wrapText="1"/>
    </xf>
    <xf numFmtId="2" fontId="4" fillId="2" borderId="0" xfId="0" applyNumberFormat="1" applyFont="1" applyFill="1" applyAlignment="1">
      <alignment horizontal="center" wrapText="1"/>
    </xf>
    <xf numFmtId="0" fontId="7" fillId="2" borderId="6" xfId="0" applyFont="1" applyFill="1" applyBorder="1" applyAlignment="1">
      <alignment horizontal="left" wrapText="1"/>
    </xf>
    <xf numFmtId="0" fontId="10" fillId="2" borderId="6" xfId="0" applyFont="1" applyFill="1" applyBorder="1" applyAlignment="1">
      <alignment wrapText="1"/>
    </xf>
    <xf numFmtId="0" fontId="5" fillId="2" borderId="15" xfId="0" applyFont="1" applyFill="1" applyBorder="1" applyAlignment="1">
      <alignment horizontal="center" wrapText="1"/>
    </xf>
    <xf numFmtId="0" fontId="4" fillId="2" borderId="5" xfId="0" applyFont="1" applyFill="1" applyBorder="1" applyAlignment="1">
      <alignment wrapText="1"/>
    </xf>
    <xf numFmtId="0" fontId="4" fillId="2" borderId="6" xfId="0" applyFont="1" applyFill="1" applyBorder="1" applyAlignment="1">
      <alignment horizontal="center" wrapText="1"/>
    </xf>
    <xf numFmtId="0" fontId="8" fillId="2" borderId="6" xfId="0" applyFont="1" applyFill="1" applyBorder="1" applyAlignment="1">
      <alignment horizontal="center" vertical="center" wrapText="1"/>
    </xf>
    <xf numFmtId="2" fontId="4" fillId="2" borderId="6" xfId="0" applyNumberFormat="1" applyFont="1" applyFill="1" applyBorder="1" applyAlignment="1">
      <alignment horizontal="left" wrapText="1"/>
    </xf>
    <xf numFmtId="0" fontId="5" fillId="2" borderId="6" xfId="0" applyFont="1" applyFill="1" applyBorder="1" applyAlignment="1">
      <alignment horizontal="left" wrapText="1"/>
    </xf>
    <xf numFmtId="0" fontId="6" fillId="2" borderId="6" xfId="0" applyFont="1" applyFill="1" applyBorder="1" applyAlignment="1">
      <alignment wrapText="1"/>
    </xf>
    <xf numFmtId="0" fontId="6" fillId="2" borderId="0" xfId="0" applyFont="1" applyFill="1" applyAlignment="1">
      <alignment vertical="center" wrapText="1"/>
    </xf>
    <xf numFmtId="0" fontId="6" fillId="2" borderId="0" xfId="0" applyFont="1" applyFill="1" applyAlignment="1">
      <alignment wrapText="1"/>
    </xf>
    <xf numFmtId="2" fontId="4" fillId="2" borderId="5" xfId="0" applyNumberFormat="1" applyFont="1" applyFill="1" applyBorder="1" applyAlignment="1">
      <alignment horizontal="center" wrapText="1"/>
    </xf>
    <xf numFmtId="0" fontId="5" fillId="0" borderId="7" xfId="0" applyFont="1" applyBorder="1" applyAlignment="1">
      <alignment horizontal="center" wrapText="1"/>
    </xf>
    <xf numFmtId="0" fontId="3" fillId="0" borderId="6" xfId="0" applyFont="1" applyBorder="1" applyAlignment="1">
      <alignment vertical="center" wrapText="1"/>
    </xf>
    <xf numFmtId="0" fontId="7" fillId="2" borderId="0" xfId="0" applyFont="1" applyFill="1"/>
    <xf numFmtId="0" fontId="10" fillId="2" borderId="0" xfId="0" applyFont="1" applyFill="1" applyAlignment="1">
      <alignment horizontal="center" wrapText="1"/>
    </xf>
    <xf numFmtId="0" fontId="10" fillId="2" borderId="25" xfId="0" applyFont="1" applyFill="1" applyBorder="1" applyAlignment="1">
      <alignment horizontal="center" wrapText="1"/>
    </xf>
    <xf numFmtId="0" fontId="10" fillId="2" borderId="26" xfId="0" applyFont="1" applyFill="1" applyBorder="1" applyAlignment="1">
      <alignment horizontal="center" vertical="center" wrapText="1"/>
    </xf>
    <xf numFmtId="0" fontId="10" fillId="2" borderId="27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2" fillId="2" borderId="26" xfId="0" applyFont="1" applyFill="1" applyBorder="1" applyAlignment="1">
      <alignment horizontal="center" vertical="center" wrapText="1"/>
    </xf>
    <xf numFmtId="0" fontId="12" fillId="3" borderId="22" xfId="0" applyFont="1" applyFill="1" applyBorder="1" applyAlignment="1">
      <alignment horizontal="center" vertical="center" wrapText="1"/>
    </xf>
    <xf numFmtId="0" fontId="12" fillId="2" borderId="29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 wrapText="1"/>
    </xf>
    <xf numFmtId="0" fontId="7" fillId="2" borderId="22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left" vertical="center" wrapText="1"/>
    </xf>
    <xf numFmtId="0" fontId="7" fillId="2" borderId="22" xfId="0" applyFont="1" applyFill="1" applyBorder="1" applyAlignment="1">
      <alignment horizontal="center" vertical="center"/>
    </xf>
    <xf numFmtId="0" fontId="7" fillId="3" borderId="22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0" fillId="2" borderId="22" xfId="0" applyFont="1" applyFill="1" applyBorder="1" applyAlignment="1">
      <alignment horizontal="center" vertical="center" wrapText="1"/>
    </xf>
    <xf numFmtId="0" fontId="12" fillId="2" borderId="27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/>
    </xf>
    <xf numFmtId="0" fontId="12" fillId="2" borderId="26" xfId="0" applyFont="1" applyFill="1" applyBorder="1" applyAlignment="1">
      <alignment horizontal="left" vertical="center" wrapText="1"/>
    </xf>
    <xf numFmtId="0" fontId="7" fillId="2" borderId="22" xfId="0" applyFont="1" applyFill="1" applyBorder="1"/>
    <xf numFmtId="0" fontId="7" fillId="2" borderId="22" xfId="0" applyFont="1" applyFill="1" applyBorder="1" applyAlignment="1">
      <alignment horizontal="center"/>
    </xf>
    <xf numFmtId="2" fontId="12" fillId="2" borderId="0" xfId="0" applyNumberFormat="1" applyFont="1" applyFill="1" applyAlignment="1">
      <alignment horizontal="center" vertical="center" wrapText="1"/>
    </xf>
    <xf numFmtId="49" fontId="6" fillId="0" borderId="10" xfId="0" applyNumberFormat="1" applyFont="1" applyBorder="1" applyAlignment="1">
      <alignment horizontal="center" wrapText="1"/>
    </xf>
    <xf numFmtId="2" fontId="5" fillId="2" borderId="5" xfId="0" applyNumberFormat="1" applyFont="1" applyFill="1" applyBorder="1" applyAlignment="1">
      <alignment horizontal="center"/>
    </xf>
    <xf numFmtId="164" fontId="5" fillId="2" borderId="6" xfId="0" applyNumberFormat="1" applyFont="1" applyFill="1" applyBorder="1" applyAlignment="1">
      <alignment horizontal="center" wrapText="1"/>
    </xf>
    <xf numFmtId="49" fontId="6" fillId="0" borderId="9" xfId="0" applyNumberFormat="1" applyFont="1" applyBorder="1" applyAlignment="1">
      <alignment horizontal="center" wrapText="1"/>
    </xf>
    <xf numFmtId="0" fontId="3" fillId="2" borderId="6" xfId="0" applyFont="1" applyFill="1" applyBorder="1" applyAlignment="1">
      <alignment vertical="center" wrapText="1"/>
    </xf>
    <xf numFmtId="49" fontId="4" fillId="2" borderId="6" xfId="0" applyNumberFormat="1" applyFont="1" applyFill="1" applyBorder="1" applyAlignment="1">
      <alignment horizontal="center" wrapText="1"/>
    </xf>
    <xf numFmtId="0" fontId="5" fillId="4" borderId="5" xfId="0" applyFont="1" applyFill="1" applyBorder="1" applyAlignment="1">
      <alignment wrapText="1"/>
    </xf>
    <xf numFmtId="0" fontId="6" fillId="4" borderId="0" xfId="0" applyFont="1" applyFill="1"/>
    <xf numFmtId="49" fontId="5" fillId="4" borderId="6" xfId="0" applyNumberFormat="1" applyFont="1" applyFill="1" applyBorder="1" applyAlignment="1">
      <alignment horizontal="center"/>
    </xf>
    <xf numFmtId="164" fontId="5" fillId="4" borderId="0" xfId="0" applyNumberFormat="1" applyFont="1" applyFill="1" applyAlignment="1">
      <alignment horizontal="center"/>
    </xf>
    <xf numFmtId="164" fontId="5" fillId="4" borderId="6" xfId="0" applyNumberFormat="1" applyFont="1" applyFill="1" applyBorder="1" applyAlignment="1">
      <alignment horizontal="center"/>
    </xf>
    <xf numFmtId="2" fontId="5" fillId="4" borderId="0" xfId="0" applyNumberFormat="1" applyFont="1" applyFill="1" applyAlignment="1">
      <alignment horizontal="center"/>
    </xf>
    <xf numFmtId="2" fontId="5" fillId="4" borderId="6" xfId="0" applyNumberFormat="1" applyFont="1" applyFill="1" applyBorder="1" applyAlignment="1">
      <alignment horizontal="center"/>
    </xf>
    <xf numFmtId="0" fontId="7" fillId="4" borderId="6" xfId="0" applyFont="1" applyFill="1" applyBorder="1" applyAlignment="1">
      <alignment wrapText="1"/>
    </xf>
    <xf numFmtId="0" fontId="0" fillId="4" borderId="0" xfId="0" applyFill="1"/>
    <xf numFmtId="0" fontId="5" fillId="4" borderId="0" xfId="0" applyFont="1" applyFill="1"/>
    <xf numFmtId="0" fontId="12" fillId="0" borderId="22" xfId="0" applyFont="1" applyBorder="1" applyAlignment="1">
      <alignment horizontal="left" wrapText="1"/>
    </xf>
    <xf numFmtId="49" fontId="6" fillId="0" borderId="15" xfId="0" applyNumberFormat="1" applyFont="1" applyBorder="1" applyAlignment="1">
      <alignment horizontal="center" vertical="center" wrapText="1"/>
    </xf>
    <xf numFmtId="49" fontId="6" fillId="0" borderId="9" xfId="0" applyNumberFormat="1" applyFont="1" applyBorder="1" applyAlignment="1">
      <alignment horizontal="center" vertical="center" wrapText="1"/>
    </xf>
    <xf numFmtId="3" fontId="6" fillId="0" borderId="9" xfId="0" applyNumberFormat="1" applyFont="1" applyBorder="1" applyAlignment="1">
      <alignment horizontal="center" vertical="center" wrapText="1"/>
    </xf>
    <xf numFmtId="0" fontId="7" fillId="2" borderId="0" xfId="0" applyFont="1" applyFill="1" applyAlignment="1">
      <alignment horizontal="center" wrapText="1"/>
    </xf>
    <xf numFmtId="1" fontId="8" fillId="0" borderId="9" xfId="0" applyNumberFormat="1" applyFont="1" applyBorder="1" applyAlignment="1">
      <alignment horizontal="center" wrapText="1"/>
    </xf>
    <xf numFmtId="1" fontId="6" fillId="0" borderId="15" xfId="0" applyNumberFormat="1" applyFont="1" applyBorder="1" applyAlignment="1">
      <alignment horizontal="center" wrapText="1"/>
    </xf>
    <xf numFmtId="49" fontId="6" fillId="0" borderId="9" xfId="0" applyNumberFormat="1" applyFont="1" applyBorder="1" applyAlignment="1">
      <alignment horizontal="center" vertical="center"/>
    </xf>
    <xf numFmtId="49" fontId="6" fillId="0" borderId="10" xfId="0" applyNumberFormat="1" applyFont="1" applyBorder="1" applyAlignment="1">
      <alignment horizontal="center" vertical="center" wrapText="1"/>
    </xf>
    <xf numFmtId="0" fontId="5" fillId="0" borderId="0" xfId="0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6" fillId="0" borderId="10" xfId="0" applyFont="1" applyBorder="1" applyAlignment="1">
      <alignment horizontal="left" wrapText="1"/>
    </xf>
    <xf numFmtId="0" fontId="6" fillId="0" borderId="17" xfId="0" applyFont="1" applyBorder="1" applyAlignment="1">
      <alignment horizontal="left" wrapText="1"/>
    </xf>
    <xf numFmtId="49" fontId="8" fillId="0" borderId="8" xfId="0" applyNumberFormat="1" applyFont="1" applyBorder="1" applyAlignment="1">
      <alignment horizontal="center" wrapText="1"/>
    </xf>
    <xf numFmtId="2" fontId="5" fillId="0" borderId="1" xfId="0" applyNumberFormat="1" applyFont="1" applyBorder="1" applyAlignment="1">
      <alignment horizontal="center" wrapText="1"/>
    </xf>
    <xf numFmtId="2" fontId="5" fillId="0" borderId="2" xfId="0" applyNumberFormat="1" applyFont="1" applyBorder="1" applyAlignment="1">
      <alignment horizontal="center" wrapText="1"/>
    </xf>
    <xf numFmtId="2" fontId="5" fillId="0" borderId="4" xfId="0" applyNumberFormat="1" applyFont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14" fillId="0" borderId="3" xfId="0" applyFont="1" applyBorder="1" applyAlignment="1">
      <alignment horizontal="center" vertical="center" wrapText="1"/>
    </xf>
    <xf numFmtId="0" fontId="14" fillId="0" borderId="20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49" fontId="8" fillId="0" borderId="0" xfId="0" applyNumberFormat="1" applyFont="1" applyAlignment="1">
      <alignment horizontal="center" vertical="center" wrapText="1"/>
    </xf>
    <xf numFmtId="0" fontId="6" fillId="2" borderId="10" xfId="0" applyFont="1" applyFill="1" applyBorder="1" applyAlignment="1">
      <alignment horizontal="left" vertical="center" wrapText="1"/>
    </xf>
    <xf numFmtId="0" fontId="6" fillId="2" borderId="17" xfId="0" applyFont="1" applyFill="1" applyBorder="1" applyAlignment="1">
      <alignment horizontal="left" vertical="center" wrapText="1"/>
    </xf>
    <xf numFmtId="2" fontId="5" fillId="0" borderId="7" xfId="0" applyNumberFormat="1" applyFont="1" applyBorder="1" applyAlignment="1">
      <alignment horizontal="center" vertical="center" wrapText="1"/>
    </xf>
    <xf numFmtId="2" fontId="5" fillId="0" borderId="8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0" fontId="20" fillId="2" borderId="26" xfId="0" applyFont="1" applyFill="1" applyBorder="1" applyAlignment="1">
      <alignment horizontal="center" vertical="center" wrapText="1"/>
    </xf>
    <xf numFmtId="0" fontId="20" fillId="2" borderId="28" xfId="0" applyFont="1" applyFill="1" applyBorder="1" applyAlignment="1">
      <alignment horizontal="center" vertical="center" wrapText="1"/>
    </xf>
    <xf numFmtId="0" fontId="10" fillId="2" borderId="0" xfId="0" applyFont="1" applyFill="1" applyAlignment="1">
      <alignment horizontal="center" wrapText="1"/>
    </xf>
    <xf numFmtId="0" fontId="20" fillId="2" borderId="22" xfId="0" applyFont="1" applyFill="1" applyBorder="1" applyAlignment="1">
      <alignment horizontal="center" vertical="center" wrapText="1"/>
    </xf>
    <xf numFmtId="0" fontId="10" fillId="2" borderId="26" xfId="0" applyFont="1" applyFill="1" applyBorder="1" applyAlignment="1">
      <alignment horizontal="center" vertical="center" wrapText="1"/>
    </xf>
    <xf numFmtId="0" fontId="10" fillId="2" borderId="28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86"/>
  <sheetViews>
    <sheetView tabSelected="1" workbookViewId="0">
      <selection activeCell="E7" sqref="E7"/>
    </sheetView>
  </sheetViews>
  <sheetFormatPr defaultColWidth="13" defaultRowHeight="12.75" customHeight="1" x14ac:dyDescent="0.25"/>
  <cols>
    <col min="1" max="1" width="29.140625" style="345" customWidth="1"/>
    <col min="2" max="2" width="29" style="353" customWidth="1"/>
    <col min="3" max="10" width="12.140625" style="353" customWidth="1"/>
    <col min="11" max="11" width="17" style="355" customWidth="1"/>
  </cols>
  <sheetData>
    <row r="1" spans="1:11" ht="12.75" customHeight="1" x14ac:dyDescent="0.25">
      <c r="A1" s="169" t="s">
        <v>0</v>
      </c>
      <c r="B1" s="169"/>
      <c r="C1" s="170"/>
      <c r="D1" s="171"/>
      <c r="E1" s="172"/>
      <c r="F1" s="173"/>
      <c r="G1" s="173"/>
      <c r="H1" s="173" t="s">
        <v>1</v>
      </c>
      <c r="I1" s="171"/>
      <c r="J1" s="171"/>
      <c r="K1" s="359"/>
    </row>
    <row r="2" spans="1:11" ht="12.75" customHeight="1" x14ac:dyDescent="0.25">
      <c r="A2" s="169" t="s">
        <v>2</v>
      </c>
      <c r="B2" s="169"/>
      <c r="C2" s="170"/>
      <c r="D2" s="171"/>
      <c r="E2" s="172"/>
      <c r="F2" s="173"/>
      <c r="G2" s="173"/>
      <c r="H2" s="175" t="s">
        <v>3</v>
      </c>
      <c r="I2" s="171"/>
      <c r="J2" s="171"/>
      <c r="K2" s="359"/>
    </row>
    <row r="3" spans="1:11" ht="12.75" customHeight="1" x14ac:dyDescent="0.25">
      <c r="A3" s="169" t="s">
        <v>4</v>
      </c>
      <c r="B3" s="169"/>
      <c r="C3" s="170"/>
      <c r="D3" s="171"/>
      <c r="E3" s="172"/>
      <c r="F3" s="173"/>
      <c r="G3" s="173"/>
      <c r="H3" s="173" t="s">
        <v>5</v>
      </c>
      <c r="I3" s="173"/>
      <c r="J3" s="173"/>
      <c r="K3" s="359"/>
    </row>
    <row r="4" spans="1:11" ht="19.5" customHeight="1" x14ac:dyDescent="0.25">
      <c r="A4" s="210"/>
      <c r="B4" s="211"/>
      <c r="C4" s="212"/>
      <c r="D4" s="213"/>
      <c r="E4" s="214"/>
      <c r="F4" s="214"/>
      <c r="G4" s="214"/>
      <c r="H4" s="214"/>
      <c r="I4" s="214"/>
      <c r="J4" s="214"/>
      <c r="K4" s="11"/>
    </row>
    <row r="5" spans="1:11" ht="19.5" customHeight="1" x14ac:dyDescent="0.25">
      <c r="A5" s="216"/>
      <c r="B5" s="217"/>
      <c r="C5" s="218"/>
      <c r="D5" s="218"/>
      <c r="E5" s="219" t="s">
        <v>6</v>
      </c>
      <c r="F5" s="219"/>
      <c r="G5" s="219"/>
      <c r="H5" s="219"/>
      <c r="I5" s="219"/>
      <c r="J5" s="213"/>
      <c r="K5" s="182"/>
    </row>
    <row r="6" spans="1:11" ht="19.5" customHeight="1" x14ac:dyDescent="0.25">
      <c r="A6" s="216"/>
      <c r="B6" s="217"/>
      <c r="C6" s="218"/>
      <c r="D6" s="218"/>
      <c r="E6" s="218" t="s">
        <v>7</v>
      </c>
      <c r="F6" s="218"/>
      <c r="G6" s="218"/>
      <c r="H6" s="218"/>
      <c r="I6" s="218"/>
      <c r="J6" s="213"/>
      <c r="K6" s="182"/>
    </row>
    <row r="7" spans="1:11" ht="19.5" customHeight="1" x14ac:dyDescent="0.25">
      <c r="A7" s="215"/>
      <c r="B7" s="220"/>
      <c r="C7" s="212"/>
      <c r="D7" s="212"/>
      <c r="E7" s="221" t="s">
        <v>554</v>
      </c>
      <c r="F7" s="221"/>
      <c r="G7" s="221"/>
      <c r="H7" s="221"/>
      <c r="I7" s="218"/>
      <c r="J7" s="213"/>
      <c r="K7" s="183"/>
    </row>
    <row r="8" spans="1:11" ht="19.5" customHeight="1" thickBot="1" x14ac:dyDescent="0.3">
      <c r="A8" s="216" t="s">
        <v>9</v>
      </c>
      <c r="B8" s="216"/>
      <c r="C8" s="222"/>
      <c r="D8" s="223"/>
      <c r="E8" s="224"/>
      <c r="F8" s="225"/>
      <c r="G8" s="225"/>
      <c r="H8" s="225"/>
      <c r="I8" s="225"/>
      <c r="J8" s="225"/>
      <c r="K8" s="11"/>
    </row>
    <row r="9" spans="1:11" ht="30.75" customHeight="1" x14ac:dyDescent="0.25">
      <c r="A9" s="226" t="s">
        <v>10</v>
      </c>
      <c r="B9" s="227"/>
      <c r="C9" s="228" t="s">
        <v>11</v>
      </c>
      <c r="D9" s="229" t="s">
        <v>12</v>
      </c>
      <c r="E9" s="228" t="s">
        <v>12</v>
      </c>
      <c r="F9" s="538" t="s">
        <v>13</v>
      </c>
      <c r="G9" s="539"/>
      <c r="H9" s="540"/>
      <c r="I9" s="230" t="s">
        <v>14</v>
      </c>
      <c r="J9" s="231" t="s">
        <v>15</v>
      </c>
      <c r="K9" s="186" t="s">
        <v>99</v>
      </c>
    </row>
    <row r="10" spans="1:11" ht="19.5" customHeight="1" thickBot="1" x14ac:dyDescent="0.3">
      <c r="A10" s="232" t="s">
        <v>17</v>
      </c>
      <c r="B10" s="215"/>
      <c r="C10" s="233" t="s">
        <v>18</v>
      </c>
      <c r="D10" s="234" t="s">
        <v>19</v>
      </c>
      <c r="E10" s="235" t="s">
        <v>19</v>
      </c>
      <c r="F10" s="236"/>
      <c r="G10" s="237"/>
      <c r="H10" s="237"/>
      <c r="I10" s="238" t="s">
        <v>210</v>
      </c>
      <c r="J10" s="225"/>
      <c r="K10" s="187" t="s">
        <v>100</v>
      </c>
    </row>
    <row r="11" spans="1:11" ht="19.5" customHeight="1" thickBot="1" x14ac:dyDescent="0.3">
      <c r="A11" s="239"/>
      <c r="B11" s="240"/>
      <c r="C11" s="235"/>
      <c r="D11" s="241" t="s">
        <v>21</v>
      </c>
      <c r="E11" s="235" t="s">
        <v>22</v>
      </c>
      <c r="F11" s="242" t="s">
        <v>23</v>
      </c>
      <c r="G11" s="242" t="s">
        <v>24</v>
      </c>
      <c r="H11" s="243" t="s">
        <v>25</v>
      </c>
      <c r="I11" s="242" t="s">
        <v>26</v>
      </c>
      <c r="J11" s="244" t="s">
        <v>27</v>
      </c>
      <c r="K11" s="188"/>
    </row>
    <row r="12" spans="1:11" ht="19.5" customHeight="1" x14ac:dyDescent="0.25">
      <c r="A12" s="226"/>
      <c r="B12" s="245" t="s">
        <v>28</v>
      </c>
      <c r="C12" s="228"/>
      <c r="D12" s="234"/>
      <c r="E12" s="228"/>
      <c r="F12" s="246"/>
      <c r="G12" s="230"/>
      <c r="H12" s="247"/>
      <c r="I12" s="238"/>
      <c r="J12" s="248"/>
      <c r="K12" s="190"/>
    </row>
    <row r="13" spans="1:11" ht="30" customHeight="1" x14ac:dyDescent="0.25">
      <c r="A13" s="232" t="s">
        <v>29</v>
      </c>
      <c r="B13" s="215"/>
      <c r="C13" s="233" t="s">
        <v>295</v>
      </c>
      <c r="D13" s="234"/>
      <c r="E13" s="233"/>
      <c r="F13" s="246">
        <v>4.2239520958083832</v>
      </c>
      <c r="G13" s="238">
        <v>4.9216586826347299</v>
      </c>
      <c r="H13" s="238">
        <v>23.383922155688619</v>
      </c>
      <c r="I13" s="246">
        <v>155.56047904191618</v>
      </c>
      <c r="J13" s="246">
        <v>0.67</v>
      </c>
      <c r="K13" s="181" t="s">
        <v>30</v>
      </c>
    </row>
    <row r="14" spans="1:11" ht="19.5" customHeight="1" x14ac:dyDescent="0.25">
      <c r="A14" s="232"/>
      <c r="B14" s="215" t="s">
        <v>31</v>
      </c>
      <c r="C14" s="233"/>
      <c r="D14" s="234">
        <v>10</v>
      </c>
      <c r="E14" s="233">
        <v>10</v>
      </c>
      <c r="F14" s="246"/>
      <c r="G14" s="238"/>
      <c r="H14" s="238"/>
      <c r="I14" s="246"/>
      <c r="J14" s="246"/>
      <c r="K14" s="181"/>
    </row>
    <row r="15" spans="1:11" ht="19.5" customHeight="1" x14ac:dyDescent="0.25">
      <c r="A15" s="232"/>
      <c r="B15" s="215" t="s">
        <v>32</v>
      </c>
      <c r="C15" s="233"/>
      <c r="D15" s="234">
        <v>7.5</v>
      </c>
      <c r="E15" s="233">
        <v>7.5</v>
      </c>
      <c r="F15" s="246"/>
      <c r="G15" s="238"/>
      <c r="H15" s="238"/>
      <c r="I15" s="225"/>
      <c r="J15" s="246"/>
      <c r="K15" s="181"/>
    </row>
    <row r="16" spans="1:11" ht="19.5" customHeight="1" x14ac:dyDescent="0.25">
      <c r="A16" s="232"/>
      <c r="B16" s="215" t="s">
        <v>33</v>
      </c>
      <c r="C16" s="233"/>
      <c r="D16" s="234">
        <v>75</v>
      </c>
      <c r="E16" s="233">
        <v>75</v>
      </c>
      <c r="F16" s="246"/>
      <c r="G16" s="238"/>
      <c r="H16" s="238"/>
      <c r="I16" s="225"/>
      <c r="J16" s="246"/>
      <c r="K16" s="181"/>
    </row>
    <row r="17" spans="1:11" ht="19.5" customHeight="1" x14ac:dyDescent="0.25">
      <c r="A17" s="232"/>
      <c r="B17" s="215" t="s">
        <v>34</v>
      </c>
      <c r="C17" s="233"/>
      <c r="D17" s="234">
        <v>48</v>
      </c>
      <c r="E17" s="233">
        <v>48</v>
      </c>
      <c r="F17" s="246"/>
      <c r="G17" s="238"/>
      <c r="H17" s="238"/>
      <c r="I17" s="225"/>
      <c r="J17" s="246"/>
      <c r="K17" s="181"/>
    </row>
    <row r="18" spans="1:11" ht="19.5" customHeight="1" x14ac:dyDescent="0.25">
      <c r="A18" s="232"/>
      <c r="B18" s="215" t="s">
        <v>35</v>
      </c>
      <c r="C18" s="233"/>
      <c r="D18" s="234">
        <v>2</v>
      </c>
      <c r="E18" s="233">
        <v>2</v>
      </c>
      <c r="F18" s="246"/>
      <c r="G18" s="238"/>
      <c r="H18" s="238"/>
      <c r="I18" s="225"/>
      <c r="J18" s="246"/>
      <c r="K18" s="181"/>
    </row>
    <row r="19" spans="1:11" ht="19.5" customHeight="1" x14ac:dyDescent="0.25">
      <c r="A19" s="232"/>
      <c r="B19" s="210" t="s">
        <v>36</v>
      </c>
      <c r="C19" s="233"/>
      <c r="D19" s="234">
        <v>0.4</v>
      </c>
      <c r="E19" s="233">
        <v>0.4</v>
      </c>
      <c r="F19" s="246"/>
      <c r="G19" s="238"/>
      <c r="H19" s="238"/>
      <c r="I19" s="225"/>
      <c r="J19" s="246"/>
      <c r="K19" s="181"/>
    </row>
    <row r="20" spans="1:11" ht="19.5" customHeight="1" x14ac:dyDescent="0.25">
      <c r="A20" s="232"/>
      <c r="B20" s="210" t="s">
        <v>37</v>
      </c>
      <c r="C20" s="233"/>
      <c r="D20" s="234">
        <v>3</v>
      </c>
      <c r="E20" s="233">
        <v>3</v>
      </c>
      <c r="F20" s="246"/>
      <c r="G20" s="238"/>
      <c r="H20" s="238"/>
      <c r="I20" s="225"/>
      <c r="J20" s="246"/>
      <c r="K20" s="181"/>
    </row>
    <row r="21" spans="1:11" ht="34.5" customHeight="1" x14ac:dyDescent="0.25">
      <c r="A21" s="232" t="s">
        <v>38</v>
      </c>
      <c r="B21" s="215"/>
      <c r="C21" s="233" t="s">
        <v>39</v>
      </c>
      <c r="D21" s="233"/>
      <c r="E21" s="233"/>
      <c r="F21" s="246">
        <v>2.8522522522522524</v>
      </c>
      <c r="G21" s="238">
        <v>2.4126126126126128</v>
      </c>
      <c r="H21" s="238">
        <v>5.9868026394721046</v>
      </c>
      <c r="I21" s="238">
        <v>42.673951696147256</v>
      </c>
      <c r="J21" s="234">
        <v>1.17</v>
      </c>
      <c r="K21" s="181" t="s">
        <v>40</v>
      </c>
    </row>
    <row r="22" spans="1:11" ht="19.5" customHeight="1" x14ac:dyDescent="0.25">
      <c r="A22" s="232"/>
      <c r="B22" s="215" t="s">
        <v>41</v>
      </c>
      <c r="C22" s="233"/>
      <c r="D22" s="233">
        <v>2.5</v>
      </c>
      <c r="E22" s="233">
        <v>2.5</v>
      </c>
      <c r="F22" s="234"/>
      <c r="G22" s="233"/>
      <c r="H22" s="234"/>
      <c r="I22" s="234"/>
      <c r="J22" s="234"/>
      <c r="K22" s="181"/>
    </row>
    <row r="23" spans="1:11" ht="19.5" customHeight="1" x14ac:dyDescent="0.25">
      <c r="A23" s="232"/>
      <c r="B23" s="215" t="s">
        <v>35</v>
      </c>
      <c r="C23" s="233"/>
      <c r="D23" s="233">
        <v>6</v>
      </c>
      <c r="E23" s="233">
        <v>6</v>
      </c>
      <c r="F23" s="234"/>
      <c r="G23" s="233"/>
      <c r="H23" s="233"/>
      <c r="I23" s="233"/>
      <c r="J23" s="234"/>
      <c r="K23" s="181"/>
    </row>
    <row r="24" spans="1:11" ht="19.5" customHeight="1" x14ac:dyDescent="0.25">
      <c r="A24" s="234"/>
      <c r="B24" s="215" t="s">
        <v>33</v>
      </c>
      <c r="C24" s="233"/>
      <c r="D24" s="233">
        <v>90</v>
      </c>
      <c r="E24" s="233">
        <v>90</v>
      </c>
      <c r="F24" s="234"/>
      <c r="G24" s="233"/>
      <c r="H24" s="233"/>
      <c r="I24" s="233"/>
      <c r="J24" s="234"/>
      <c r="K24" s="181"/>
    </row>
    <row r="25" spans="1:11" ht="19.5" customHeight="1" x14ac:dyDescent="0.25">
      <c r="A25" s="234"/>
      <c r="B25" s="215" t="s">
        <v>34</v>
      </c>
      <c r="C25" s="233"/>
      <c r="D25" s="234">
        <v>108</v>
      </c>
      <c r="E25" s="233">
        <v>108</v>
      </c>
      <c r="F25" s="234"/>
      <c r="G25" s="233"/>
      <c r="H25" s="224"/>
      <c r="I25" s="233"/>
      <c r="J25" s="224"/>
      <c r="K25" s="181"/>
    </row>
    <row r="26" spans="1:11" ht="33" customHeight="1" x14ac:dyDescent="0.25">
      <c r="A26" s="232" t="s">
        <v>296</v>
      </c>
      <c r="B26" s="215"/>
      <c r="C26" s="249" t="s">
        <v>297</v>
      </c>
      <c r="D26" s="234"/>
      <c r="E26" s="233"/>
      <c r="F26" s="246">
        <v>1.915</v>
      </c>
      <c r="G26" s="238">
        <v>4.3549999999999995</v>
      </c>
      <c r="H26" s="225">
        <v>12.920000000000002</v>
      </c>
      <c r="I26" s="238">
        <v>98.500000000000014</v>
      </c>
      <c r="J26" s="224"/>
      <c r="K26" s="181" t="s">
        <v>44</v>
      </c>
    </row>
    <row r="27" spans="1:11" ht="19.5" customHeight="1" x14ac:dyDescent="0.25">
      <c r="A27" s="232"/>
      <c r="B27" s="215" t="s">
        <v>45</v>
      </c>
      <c r="C27" s="233"/>
      <c r="D27" s="234">
        <v>25</v>
      </c>
      <c r="E27" s="233">
        <v>25</v>
      </c>
      <c r="F27" s="234"/>
      <c r="G27" s="233"/>
      <c r="H27" s="233"/>
      <c r="I27" s="233"/>
      <c r="J27" s="234"/>
      <c r="K27" s="181"/>
    </row>
    <row r="28" spans="1:11" ht="19.5" customHeight="1" thickBot="1" x14ac:dyDescent="0.3">
      <c r="A28" s="232"/>
      <c r="B28" s="215" t="s">
        <v>37</v>
      </c>
      <c r="C28" s="233"/>
      <c r="D28" s="234">
        <v>5</v>
      </c>
      <c r="E28" s="233">
        <v>5</v>
      </c>
      <c r="F28" s="234" t="s">
        <v>8</v>
      </c>
      <c r="G28" s="235"/>
      <c r="H28" s="233"/>
      <c r="I28" s="233"/>
      <c r="J28" s="234"/>
      <c r="K28" s="181"/>
    </row>
    <row r="29" spans="1:11" ht="19.5" customHeight="1" thickBot="1" x14ac:dyDescent="0.3">
      <c r="A29" s="250" t="s">
        <v>46</v>
      </c>
      <c r="B29" s="251"/>
      <c r="C29" s="252">
        <v>359</v>
      </c>
      <c r="D29" s="253"/>
      <c r="E29" s="241"/>
      <c r="F29" s="254">
        <f>F13+F21+F26</f>
        <v>8.9912043480606343</v>
      </c>
      <c r="G29" s="254">
        <f t="shared" ref="G29:J29" si="0">G13+G21+G26</f>
        <v>11.689271295247341</v>
      </c>
      <c r="H29" s="254">
        <f t="shared" si="0"/>
        <v>42.290724795160727</v>
      </c>
      <c r="I29" s="254">
        <f t="shared" si="0"/>
        <v>296.73443073806345</v>
      </c>
      <c r="J29" s="254">
        <f t="shared" si="0"/>
        <v>1.8399999999999999</v>
      </c>
      <c r="K29" s="192"/>
    </row>
    <row r="30" spans="1:11" ht="19.5" customHeight="1" x14ac:dyDescent="0.25">
      <c r="A30" s="226"/>
      <c r="B30" s="245" t="s">
        <v>47</v>
      </c>
      <c r="C30" s="233"/>
      <c r="D30" s="234"/>
      <c r="E30" s="233"/>
      <c r="F30" s="246"/>
      <c r="G30" s="230"/>
      <c r="H30" s="225"/>
      <c r="I30" s="230"/>
      <c r="J30" s="225"/>
      <c r="K30" s="190"/>
    </row>
    <row r="31" spans="1:11" ht="19.5" customHeight="1" thickBot="1" x14ac:dyDescent="0.3">
      <c r="A31" s="232" t="s">
        <v>352</v>
      </c>
      <c r="B31" s="215"/>
      <c r="C31" s="233">
        <v>100</v>
      </c>
      <c r="D31" s="224">
        <v>100</v>
      </c>
      <c r="E31" s="233">
        <v>100</v>
      </c>
      <c r="F31" s="225">
        <v>0.4</v>
      </c>
      <c r="G31" s="238">
        <v>0.4</v>
      </c>
      <c r="H31" s="225">
        <v>9.8000000000000007</v>
      </c>
      <c r="I31" s="238">
        <v>47</v>
      </c>
      <c r="J31" s="225">
        <v>10</v>
      </c>
      <c r="K31" s="193" t="s">
        <v>298</v>
      </c>
    </row>
    <row r="32" spans="1:11" ht="19.5" customHeight="1" thickBot="1" x14ac:dyDescent="0.3">
      <c r="A32" s="250" t="s">
        <v>46</v>
      </c>
      <c r="B32" s="251"/>
      <c r="C32" s="252">
        <v>100</v>
      </c>
      <c r="D32" s="253"/>
      <c r="E32" s="241"/>
      <c r="F32" s="254">
        <f>F31</f>
        <v>0.4</v>
      </c>
      <c r="G32" s="254">
        <f>G31</f>
        <v>0.4</v>
      </c>
      <c r="H32" s="254">
        <f>H31</f>
        <v>9.8000000000000007</v>
      </c>
      <c r="I32" s="254">
        <f>I31</f>
        <v>47</v>
      </c>
      <c r="J32" s="254">
        <f>J31</f>
        <v>10</v>
      </c>
      <c r="K32" s="192"/>
    </row>
    <row r="33" spans="1:11" ht="19.5" customHeight="1" x14ac:dyDescent="0.25">
      <c r="A33" s="226"/>
      <c r="B33" s="245" t="s">
        <v>50</v>
      </c>
      <c r="C33" s="228"/>
      <c r="D33" s="229"/>
      <c r="E33" s="228"/>
      <c r="F33" s="231"/>
      <c r="G33" s="230"/>
      <c r="H33" s="231"/>
      <c r="I33" s="230"/>
      <c r="J33" s="231"/>
      <c r="K33" s="195"/>
    </row>
    <row r="34" spans="1:11" s="400" customFormat="1" ht="33" customHeight="1" x14ac:dyDescent="0.25">
      <c r="A34" s="404" t="s">
        <v>483</v>
      </c>
      <c r="B34" s="451"/>
      <c r="C34" s="405">
        <v>30</v>
      </c>
      <c r="D34" s="406"/>
      <c r="E34" s="407"/>
      <c r="F34" s="447">
        <v>0.6</v>
      </c>
      <c r="G34" s="449">
        <v>0.03</v>
      </c>
      <c r="H34" s="447">
        <v>6.17</v>
      </c>
      <c r="I34" s="448">
        <v>27.36</v>
      </c>
      <c r="J34" s="406"/>
      <c r="K34" s="454" t="s">
        <v>345</v>
      </c>
    </row>
    <row r="35" spans="1:11" s="400" customFormat="1" ht="19.5" customHeight="1" x14ac:dyDescent="0.25">
      <c r="A35" s="404"/>
      <c r="B35" s="451" t="s">
        <v>51</v>
      </c>
      <c r="C35" s="405"/>
      <c r="D35" s="406">
        <v>31.3</v>
      </c>
      <c r="E35" s="407">
        <v>25</v>
      </c>
      <c r="F35" s="447"/>
      <c r="G35" s="449"/>
      <c r="H35" s="455"/>
      <c r="I35" s="456"/>
      <c r="J35" s="406"/>
      <c r="K35" s="457"/>
    </row>
    <row r="36" spans="1:11" s="400" customFormat="1" ht="19.5" customHeight="1" x14ac:dyDescent="0.25">
      <c r="A36" s="404"/>
      <c r="B36" s="451" t="s">
        <v>118</v>
      </c>
      <c r="C36" s="405"/>
      <c r="D36" s="406">
        <v>6</v>
      </c>
      <c r="E36" s="407">
        <v>5</v>
      </c>
      <c r="F36" s="447"/>
      <c r="G36" s="449"/>
      <c r="H36" s="455"/>
      <c r="I36" s="456"/>
      <c r="J36" s="406"/>
      <c r="K36" s="457"/>
    </row>
    <row r="37" spans="1:11" s="400" customFormat="1" ht="19.5" customHeight="1" x14ac:dyDescent="0.25">
      <c r="A37" s="404"/>
      <c r="B37" s="451" t="s">
        <v>214</v>
      </c>
      <c r="C37" s="405"/>
      <c r="D37" s="406">
        <v>4</v>
      </c>
      <c r="E37" s="407">
        <v>4</v>
      </c>
      <c r="F37" s="447"/>
      <c r="G37" s="449"/>
      <c r="H37" s="455"/>
      <c r="I37" s="456"/>
      <c r="J37" s="406"/>
      <c r="K37" s="457"/>
    </row>
    <row r="38" spans="1:11" s="400" customFormat="1" ht="19.5" customHeight="1" x14ac:dyDescent="0.25">
      <c r="A38" s="404"/>
      <c r="B38" s="451" t="s">
        <v>72</v>
      </c>
      <c r="C38" s="405"/>
      <c r="D38" s="406">
        <v>1.5</v>
      </c>
      <c r="E38" s="407">
        <v>1.5</v>
      </c>
      <c r="F38" s="447"/>
      <c r="G38" s="449"/>
      <c r="H38" s="455"/>
      <c r="I38" s="456"/>
      <c r="J38" s="406"/>
      <c r="K38" s="457"/>
    </row>
    <row r="39" spans="1:11" s="400" customFormat="1" ht="19.5" customHeight="1" x14ac:dyDescent="0.25">
      <c r="A39" s="404"/>
      <c r="B39" s="451" t="s">
        <v>145</v>
      </c>
      <c r="C39" s="405"/>
      <c r="D39" s="406">
        <v>0.3</v>
      </c>
      <c r="E39" s="407">
        <v>0.3</v>
      </c>
      <c r="F39" s="447"/>
      <c r="G39" s="449"/>
      <c r="H39" s="455"/>
      <c r="I39" s="456"/>
      <c r="J39" s="406"/>
      <c r="K39" s="457"/>
    </row>
    <row r="40" spans="1:11" s="400" customFormat="1" ht="19.5" customHeight="1" x14ac:dyDescent="0.25">
      <c r="A40" s="404"/>
      <c r="B40" s="451" t="s">
        <v>36</v>
      </c>
      <c r="C40" s="405"/>
      <c r="D40" s="406">
        <v>0.3</v>
      </c>
      <c r="E40" s="407">
        <v>0.3</v>
      </c>
      <c r="F40" s="447"/>
      <c r="G40" s="449"/>
      <c r="H40" s="455"/>
      <c r="I40" s="456"/>
      <c r="J40" s="406"/>
      <c r="K40" s="457"/>
    </row>
    <row r="41" spans="1:11" ht="48.75" customHeight="1" x14ac:dyDescent="0.25">
      <c r="A41" s="232" t="s">
        <v>53</v>
      </c>
      <c r="B41" s="215"/>
      <c r="C41" s="233" t="s">
        <v>299</v>
      </c>
      <c r="D41" s="225"/>
      <c r="E41" s="238"/>
      <c r="F41" s="225">
        <v>3.6072000000000002</v>
      </c>
      <c r="G41" s="238">
        <v>2.8748</v>
      </c>
      <c r="H41" s="225">
        <v>10.547499999999999</v>
      </c>
      <c r="I41" s="238">
        <v>90.56</v>
      </c>
      <c r="J41" s="225">
        <v>5.05</v>
      </c>
      <c r="K41" s="181" t="s">
        <v>300</v>
      </c>
    </row>
    <row r="42" spans="1:11" ht="33" customHeight="1" x14ac:dyDescent="0.25">
      <c r="A42" s="232"/>
      <c r="B42" s="215" t="s">
        <v>56</v>
      </c>
      <c r="C42" s="249"/>
      <c r="D42" s="224">
        <v>11.9</v>
      </c>
      <c r="E42" s="233">
        <v>11.4</v>
      </c>
      <c r="F42" s="225"/>
      <c r="G42" s="238"/>
      <c r="H42" s="225"/>
      <c r="I42" s="238"/>
      <c r="J42" s="225"/>
      <c r="K42" s="181"/>
    </row>
    <row r="43" spans="1:11" ht="19.5" customHeight="1" x14ac:dyDescent="0.25">
      <c r="A43" s="232"/>
      <c r="B43" s="215" t="s">
        <v>57</v>
      </c>
      <c r="C43" s="249"/>
      <c r="D43" s="224">
        <v>11.97</v>
      </c>
      <c r="E43" s="233">
        <v>11.4</v>
      </c>
      <c r="F43" s="225"/>
      <c r="G43" s="238"/>
      <c r="H43" s="225"/>
      <c r="I43" s="238"/>
      <c r="J43" s="225"/>
      <c r="K43" s="181"/>
    </row>
    <row r="44" spans="1:11" ht="19.5" customHeight="1" x14ac:dyDescent="0.25">
      <c r="A44" s="232"/>
      <c r="B44" s="215" t="s">
        <v>58</v>
      </c>
      <c r="C44" s="249"/>
      <c r="D44" s="224">
        <v>1.19</v>
      </c>
      <c r="E44" s="233">
        <v>1</v>
      </c>
      <c r="F44" s="225"/>
      <c r="G44" s="238"/>
      <c r="H44" s="225"/>
      <c r="I44" s="238"/>
      <c r="J44" s="225"/>
      <c r="K44" s="181"/>
    </row>
    <row r="45" spans="1:11" ht="19.5" customHeight="1" x14ac:dyDescent="0.25">
      <c r="A45" s="232"/>
      <c r="B45" s="215" t="s">
        <v>59</v>
      </c>
      <c r="C45" s="249"/>
      <c r="D45" s="224">
        <v>0.96</v>
      </c>
      <c r="E45" s="233">
        <v>0.8</v>
      </c>
      <c r="F45" s="225"/>
      <c r="G45" s="238"/>
      <c r="H45" s="225"/>
      <c r="I45" s="238"/>
      <c r="J45" s="225"/>
      <c r="K45" s="181"/>
    </row>
    <row r="46" spans="1:11" ht="19.5" customHeight="1" x14ac:dyDescent="0.25">
      <c r="A46" s="232"/>
      <c r="B46" s="215" t="s">
        <v>60</v>
      </c>
      <c r="C46" s="249"/>
      <c r="D46" s="224">
        <v>1</v>
      </c>
      <c r="E46" s="233">
        <v>1</v>
      </c>
      <c r="F46" s="225"/>
      <c r="G46" s="238"/>
      <c r="H46" s="225"/>
      <c r="I46" s="238"/>
      <c r="J46" s="225"/>
      <c r="K46" s="181"/>
    </row>
    <row r="47" spans="1:11" ht="19.5" customHeight="1" x14ac:dyDescent="0.25">
      <c r="A47" s="232"/>
      <c r="B47" s="210" t="s">
        <v>36</v>
      </c>
      <c r="C47" s="249"/>
      <c r="D47" s="224">
        <v>0.1</v>
      </c>
      <c r="E47" s="233">
        <v>0.1</v>
      </c>
      <c r="F47" s="225"/>
      <c r="G47" s="238"/>
      <c r="H47" s="225"/>
      <c r="I47" s="238"/>
      <c r="J47" s="225"/>
      <c r="K47" s="181"/>
    </row>
    <row r="48" spans="1:11" ht="30" customHeight="1" x14ac:dyDescent="0.25">
      <c r="A48" s="232"/>
      <c r="B48" s="210" t="s">
        <v>301</v>
      </c>
      <c r="C48" s="249"/>
      <c r="D48" s="224"/>
      <c r="E48" s="233">
        <v>14.3</v>
      </c>
      <c r="F48" s="225"/>
      <c r="G48" s="238"/>
      <c r="H48" s="225"/>
      <c r="I48" s="238"/>
      <c r="J48" s="225"/>
      <c r="K48" s="181"/>
    </row>
    <row r="49" spans="1:11" ht="19.5" customHeight="1" x14ac:dyDescent="0.25">
      <c r="A49" s="232"/>
      <c r="B49" s="215" t="s">
        <v>62</v>
      </c>
      <c r="C49" s="249"/>
      <c r="D49" s="258"/>
      <c r="E49" s="233">
        <v>10</v>
      </c>
      <c r="F49" s="225"/>
      <c r="G49" s="238"/>
      <c r="H49" s="225"/>
      <c r="I49" s="238"/>
      <c r="J49" s="225"/>
      <c r="K49" s="181"/>
    </row>
    <row r="50" spans="1:11" ht="19.5" customHeight="1" x14ac:dyDescent="0.25">
      <c r="A50" s="232"/>
      <c r="B50" s="215" t="s">
        <v>65</v>
      </c>
      <c r="C50" s="249"/>
      <c r="D50" s="258" t="s">
        <v>302</v>
      </c>
      <c r="E50" s="233">
        <v>6</v>
      </c>
      <c r="F50" s="225"/>
      <c r="G50" s="238"/>
      <c r="H50" s="225"/>
      <c r="I50" s="238"/>
      <c r="J50" s="225"/>
      <c r="K50" s="181"/>
    </row>
    <row r="51" spans="1:11" ht="19.5" customHeight="1" x14ac:dyDescent="0.25">
      <c r="A51" s="232"/>
      <c r="B51" s="215" t="s">
        <v>63</v>
      </c>
      <c r="C51" s="233"/>
      <c r="D51" s="225">
        <v>60</v>
      </c>
      <c r="E51" s="238">
        <v>45</v>
      </c>
      <c r="F51" s="225"/>
      <c r="G51" s="238"/>
      <c r="H51" s="225"/>
      <c r="I51" s="238"/>
      <c r="J51" s="225"/>
      <c r="K51" s="181"/>
    </row>
    <row r="52" spans="1:11" ht="19.5" customHeight="1" x14ac:dyDescent="0.25">
      <c r="A52" s="232"/>
      <c r="B52" s="215" t="s">
        <v>64</v>
      </c>
      <c r="C52" s="233"/>
      <c r="D52" s="225">
        <v>7.5</v>
      </c>
      <c r="E52" s="238">
        <v>6</v>
      </c>
      <c r="F52" s="225"/>
      <c r="G52" s="238"/>
      <c r="H52" s="225"/>
      <c r="I52" s="238"/>
      <c r="J52" s="225"/>
      <c r="K52" s="181"/>
    </row>
    <row r="53" spans="1:11" ht="19.5" customHeight="1" x14ac:dyDescent="0.25">
      <c r="A53" s="232"/>
      <c r="B53" s="215" t="s">
        <v>58</v>
      </c>
      <c r="C53" s="233"/>
      <c r="D53" s="225">
        <v>7.14</v>
      </c>
      <c r="E53" s="238">
        <v>6</v>
      </c>
      <c r="F53" s="225"/>
      <c r="G53" s="238"/>
      <c r="H53" s="225"/>
      <c r="I53" s="238"/>
      <c r="J53" s="225"/>
      <c r="K53" s="181"/>
    </row>
    <row r="54" spans="1:11" ht="19.5" customHeight="1" x14ac:dyDescent="0.25">
      <c r="A54" s="232"/>
      <c r="B54" s="215" t="s">
        <v>66</v>
      </c>
      <c r="C54" s="233"/>
      <c r="D54" s="225">
        <v>1.5</v>
      </c>
      <c r="E54" s="238">
        <v>1.5</v>
      </c>
      <c r="F54" s="225"/>
      <c r="G54" s="238"/>
      <c r="H54" s="225"/>
      <c r="I54" s="238"/>
      <c r="J54" s="225"/>
      <c r="K54" s="181"/>
    </row>
    <row r="55" spans="1:11" ht="19.5" customHeight="1" x14ac:dyDescent="0.25">
      <c r="A55" s="232"/>
      <c r="B55" s="210" t="s">
        <v>36</v>
      </c>
      <c r="C55" s="233"/>
      <c r="D55" s="225">
        <v>0.5</v>
      </c>
      <c r="E55" s="238">
        <v>0.5</v>
      </c>
      <c r="F55" s="225"/>
      <c r="G55" s="238"/>
      <c r="H55" s="225"/>
      <c r="I55" s="238"/>
      <c r="J55" s="225"/>
      <c r="K55" s="181"/>
    </row>
    <row r="56" spans="1:11" ht="19.5" customHeight="1" x14ac:dyDescent="0.25">
      <c r="A56" s="232"/>
      <c r="B56" s="215" t="s">
        <v>34</v>
      </c>
      <c r="C56" s="233"/>
      <c r="D56" s="225">
        <v>105</v>
      </c>
      <c r="E56" s="238">
        <v>105</v>
      </c>
      <c r="F56" s="225"/>
      <c r="G56" s="238"/>
      <c r="H56" s="225"/>
      <c r="I56" s="238"/>
      <c r="J56" s="225"/>
      <c r="K56" s="181"/>
    </row>
    <row r="57" spans="1:11" ht="33.75" customHeight="1" x14ac:dyDescent="0.25">
      <c r="A57" s="255" t="s">
        <v>484</v>
      </c>
      <c r="B57" s="256"/>
      <c r="C57" s="257" t="s">
        <v>485</v>
      </c>
      <c r="D57" s="208"/>
      <c r="E57" s="209"/>
      <c r="F57" s="67">
        <v>8.8800000000000008</v>
      </c>
      <c r="G57" s="68">
        <v>9.1999999999999993</v>
      </c>
      <c r="H57" s="67">
        <v>18.73</v>
      </c>
      <c r="I57" s="68">
        <v>179.73</v>
      </c>
      <c r="J57" s="356">
        <v>0.5</v>
      </c>
      <c r="K57" s="180" t="s">
        <v>490</v>
      </c>
    </row>
    <row r="58" spans="1:11" ht="26.25" customHeight="1" x14ac:dyDescent="0.25">
      <c r="A58" s="255"/>
      <c r="B58" s="215" t="s">
        <v>153</v>
      </c>
      <c r="C58" s="257"/>
      <c r="D58" s="260">
        <v>83.4</v>
      </c>
      <c r="E58" s="257">
        <v>66</v>
      </c>
      <c r="F58" s="208"/>
      <c r="G58" s="209"/>
      <c r="H58" s="208"/>
      <c r="I58" s="209"/>
      <c r="J58" s="259"/>
      <c r="K58" s="180"/>
    </row>
    <row r="59" spans="1:11" ht="33.75" customHeight="1" x14ac:dyDescent="0.25">
      <c r="A59" s="255"/>
      <c r="B59" s="256" t="s">
        <v>56</v>
      </c>
      <c r="C59" s="257"/>
      <c r="D59" s="260">
        <v>43.85</v>
      </c>
      <c r="E59" s="257">
        <v>42</v>
      </c>
      <c r="F59" s="208"/>
      <c r="G59" s="209"/>
      <c r="H59" s="208"/>
      <c r="I59" s="209"/>
      <c r="J59" s="259"/>
      <c r="K59" s="180"/>
    </row>
    <row r="60" spans="1:11" ht="19.5" customHeight="1" x14ac:dyDescent="0.25">
      <c r="A60" s="255"/>
      <c r="B60" s="256" t="s">
        <v>57</v>
      </c>
      <c r="C60" s="257"/>
      <c r="D60" s="260">
        <v>42</v>
      </c>
      <c r="E60" s="257">
        <v>42</v>
      </c>
      <c r="F60" s="208"/>
      <c r="G60" s="209"/>
      <c r="H60" s="208"/>
      <c r="I60" s="209"/>
      <c r="J60" s="259"/>
      <c r="K60" s="179"/>
    </row>
    <row r="61" spans="1:11" ht="19.5" customHeight="1" x14ac:dyDescent="0.25">
      <c r="A61" s="255"/>
      <c r="B61" s="256" t="s">
        <v>486</v>
      </c>
      <c r="C61" s="257"/>
      <c r="D61" s="260">
        <v>5.5</v>
      </c>
      <c r="E61" s="257">
        <v>5.5</v>
      </c>
      <c r="F61" s="208"/>
      <c r="G61" s="209"/>
      <c r="H61" s="261"/>
      <c r="I61" s="262"/>
      <c r="J61" s="263"/>
      <c r="K61" s="354"/>
    </row>
    <row r="62" spans="1:11" ht="19.5" customHeight="1" x14ac:dyDescent="0.25">
      <c r="A62" s="255"/>
      <c r="B62" s="256" t="s">
        <v>487</v>
      </c>
      <c r="C62" s="257"/>
      <c r="D62" s="260"/>
      <c r="E62" s="257">
        <v>15.6</v>
      </c>
      <c r="F62" s="208"/>
      <c r="G62" s="209"/>
      <c r="H62" s="208"/>
      <c r="I62" s="209"/>
      <c r="J62" s="259"/>
      <c r="K62" s="179"/>
    </row>
    <row r="63" spans="1:11" ht="19.5" customHeight="1" x14ac:dyDescent="0.25">
      <c r="A63" s="255"/>
      <c r="B63" s="256" t="s">
        <v>319</v>
      </c>
      <c r="C63" s="257"/>
      <c r="D63" s="260">
        <v>10.71</v>
      </c>
      <c r="E63" s="257">
        <v>9</v>
      </c>
      <c r="F63" s="208"/>
      <c r="G63" s="209"/>
      <c r="H63" s="208"/>
      <c r="I63" s="209"/>
      <c r="J63" s="259"/>
      <c r="K63" s="179"/>
    </row>
    <row r="64" spans="1:11" ht="19.5" customHeight="1" x14ac:dyDescent="0.25">
      <c r="A64" s="256"/>
      <c r="B64" s="264" t="s">
        <v>72</v>
      </c>
      <c r="C64" s="257"/>
      <c r="D64" s="260">
        <v>2.75</v>
      </c>
      <c r="E64" s="257">
        <v>2.75</v>
      </c>
      <c r="F64" s="208"/>
      <c r="G64" s="209"/>
      <c r="H64" s="208"/>
      <c r="I64" s="209"/>
      <c r="J64" s="259"/>
      <c r="K64" s="179"/>
    </row>
    <row r="65" spans="1:11" ht="19.5" customHeight="1" x14ac:dyDescent="0.25">
      <c r="A65" s="256"/>
      <c r="B65" s="256" t="s">
        <v>488</v>
      </c>
      <c r="C65" s="257"/>
      <c r="D65" s="260"/>
      <c r="E65" s="257">
        <v>9</v>
      </c>
      <c r="F65" s="208"/>
      <c r="G65" s="209"/>
      <c r="H65" s="208"/>
      <c r="I65" s="209"/>
      <c r="J65" s="259"/>
      <c r="K65" s="179"/>
    </row>
    <row r="66" spans="1:11" ht="19.5" customHeight="1" x14ac:dyDescent="0.25">
      <c r="A66" s="256"/>
      <c r="B66" s="256" t="s">
        <v>191</v>
      </c>
      <c r="C66" s="257"/>
      <c r="D66" s="260">
        <v>5.4</v>
      </c>
      <c r="E66" s="257">
        <v>4.5</v>
      </c>
      <c r="F66" s="208"/>
      <c r="G66" s="209"/>
      <c r="H66" s="208"/>
      <c r="I66" s="209"/>
      <c r="J66" s="259"/>
      <c r="K66" s="179"/>
    </row>
    <row r="67" spans="1:11" ht="19.5" customHeight="1" x14ac:dyDescent="0.25">
      <c r="A67" s="256"/>
      <c r="B67" s="256" t="s">
        <v>204</v>
      </c>
      <c r="C67" s="257"/>
      <c r="D67" s="260">
        <v>0.55000000000000004</v>
      </c>
      <c r="E67" s="257">
        <v>0.55000000000000004</v>
      </c>
      <c r="F67" s="208"/>
      <c r="G67" s="209"/>
      <c r="H67" s="208"/>
      <c r="I67" s="209"/>
      <c r="J67" s="259"/>
      <c r="K67" s="179"/>
    </row>
    <row r="68" spans="1:11" ht="19.5" customHeight="1" x14ac:dyDescent="0.25">
      <c r="A68" s="256"/>
      <c r="B68" s="256" t="s">
        <v>71</v>
      </c>
      <c r="C68" s="257"/>
      <c r="D68" s="260"/>
      <c r="E68" s="257">
        <v>127</v>
      </c>
      <c r="F68" s="208"/>
      <c r="G68" s="209"/>
      <c r="H68" s="208"/>
      <c r="I68" s="209"/>
      <c r="J68" s="259"/>
      <c r="K68" s="179"/>
    </row>
    <row r="69" spans="1:11" ht="19.5" customHeight="1" x14ac:dyDescent="0.25">
      <c r="A69" s="255"/>
      <c r="B69" s="256" t="s">
        <v>72</v>
      </c>
      <c r="C69" s="257"/>
      <c r="D69" s="265">
        <v>0.9</v>
      </c>
      <c r="E69" s="209">
        <v>0.9</v>
      </c>
      <c r="F69" s="208"/>
      <c r="G69" s="209"/>
      <c r="H69" s="261"/>
      <c r="I69" s="209"/>
      <c r="J69" s="259"/>
      <c r="K69" s="179"/>
    </row>
    <row r="70" spans="1:11" ht="19.5" customHeight="1" x14ac:dyDescent="0.25">
      <c r="A70" s="255" t="s">
        <v>489</v>
      </c>
      <c r="B70" s="256"/>
      <c r="C70" s="257"/>
      <c r="D70" s="265"/>
      <c r="E70" s="209"/>
      <c r="F70" s="208"/>
      <c r="G70" s="209"/>
      <c r="H70" s="261"/>
      <c r="I70" s="209"/>
      <c r="J70" s="259"/>
      <c r="K70" s="179"/>
    </row>
    <row r="71" spans="1:11" ht="19.5" customHeight="1" x14ac:dyDescent="0.25">
      <c r="A71" s="255"/>
      <c r="B71" s="256" t="s">
        <v>138</v>
      </c>
      <c r="C71" s="257"/>
      <c r="D71" s="265">
        <v>1.5</v>
      </c>
      <c r="E71" s="209">
        <v>1.5</v>
      </c>
      <c r="F71" s="208"/>
      <c r="G71" s="209"/>
      <c r="H71" s="261"/>
      <c r="I71" s="209"/>
      <c r="J71" s="259"/>
      <c r="K71" s="179"/>
    </row>
    <row r="72" spans="1:11" ht="19.5" customHeight="1" x14ac:dyDescent="0.25">
      <c r="A72" s="255"/>
      <c r="B72" s="256" t="s">
        <v>77</v>
      </c>
      <c r="C72" s="257"/>
      <c r="D72" s="265">
        <v>15</v>
      </c>
      <c r="E72" s="209">
        <v>15</v>
      </c>
      <c r="F72" s="208"/>
      <c r="G72" s="209"/>
      <c r="H72" s="261"/>
      <c r="I72" s="209"/>
      <c r="J72" s="259"/>
      <c r="K72" s="179"/>
    </row>
    <row r="73" spans="1:11" ht="19.5" customHeight="1" x14ac:dyDescent="0.25">
      <c r="A73" s="255"/>
      <c r="B73" s="256" t="s">
        <v>165</v>
      </c>
      <c r="C73" s="257"/>
      <c r="D73" s="265">
        <v>5</v>
      </c>
      <c r="E73" s="209">
        <v>5</v>
      </c>
      <c r="F73" s="208"/>
      <c r="G73" s="209"/>
      <c r="H73" s="261"/>
      <c r="I73" s="209"/>
      <c r="J73" s="259"/>
      <c r="K73" s="179"/>
    </row>
    <row r="74" spans="1:11" ht="19.5" customHeight="1" x14ac:dyDescent="0.25">
      <c r="A74" s="255"/>
      <c r="B74" s="256" t="s">
        <v>214</v>
      </c>
      <c r="C74" s="257"/>
      <c r="D74" s="265">
        <v>0.8</v>
      </c>
      <c r="E74" s="209">
        <v>0.8</v>
      </c>
      <c r="F74" s="208"/>
      <c r="G74" s="209"/>
      <c r="H74" s="261"/>
      <c r="I74" s="209"/>
      <c r="J74" s="259"/>
      <c r="K74" s="179"/>
    </row>
    <row r="75" spans="1:11" ht="19.5" customHeight="1" x14ac:dyDescent="0.25">
      <c r="A75" s="255"/>
      <c r="B75" s="256" t="s">
        <v>204</v>
      </c>
      <c r="C75" s="257"/>
      <c r="D75" s="265">
        <v>0.2</v>
      </c>
      <c r="E75" s="209">
        <v>0.2</v>
      </c>
      <c r="F75" s="208"/>
      <c r="G75" s="209"/>
      <c r="H75" s="261"/>
      <c r="I75" s="209"/>
      <c r="J75" s="259"/>
      <c r="K75" s="179"/>
    </row>
    <row r="76" spans="1:11" ht="19.5" customHeight="1" x14ac:dyDescent="0.25">
      <c r="A76" s="266" t="s">
        <v>74</v>
      </c>
      <c r="B76" s="215"/>
      <c r="C76" s="233">
        <v>150</v>
      </c>
      <c r="D76" s="225"/>
      <c r="E76" s="238"/>
      <c r="F76" s="225">
        <v>0.5</v>
      </c>
      <c r="G76" s="238">
        <v>7.0000000000000007E-2</v>
      </c>
      <c r="H76" s="225">
        <v>17.34</v>
      </c>
      <c r="I76" s="267">
        <v>56.82</v>
      </c>
      <c r="J76" s="224">
        <v>0.54</v>
      </c>
      <c r="K76" s="181" t="s">
        <v>75</v>
      </c>
    </row>
    <row r="77" spans="1:11" ht="19.5" customHeight="1" x14ac:dyDescent="0.25">
      <c r="A77" s="268"/>
      <c r="B77" s="215" t="s">
        <v>76</v>
      </c>
      <c r="C77" s="233"/>
      <c r="D77" s="225">
        <v>12.75</v>
      </c>
      <c r="E77" s="238">
        <v>12.5</v>
      </c>
      <c r="F77" s="224"/>
      <c r="G77" s="233"/>
      <c r="H77" s="233"/>
      <c r="I77" s="233"/>
      <c r="J77" s="233"/>
      <c r="K77" s="181"/>
    </row>
    <row r="78" spans="1:11" ht="19.5" customHeight="1" x14ac:dyDescent="0.25">
      <c r="A78" s="268"/>
      <c r="B78" s="220" t="s">
        <v>35</v>
      </c>
      <c r="C78" s="233"/>
      <c r="D78" s="225">
        <v>5</v>
      </c>
      <c r="E78" s="238">
        <v>5</v>
      </c>
      <c r="F78" s="224"/>
      <c r="G78" s="233"/>
      <c r="H78" s="224"/>
      <c r="I78" s="267"/>
      <c r="J78" s="224"/>
      <c r="K78" s="181"/>
    </row>
    <row r="79" spans="1:11" ht="19.5" customHeight="1" x14ac:dyDescent="0.25">
      <c r="A79" s="268"/>
      <c r="B79" s="215" t="s">
        <v>77</v>
      </c>
      <c r="C79" s="233"/>
      <c r="D79" s="225">
        <v>152</v>
      </c>
      <c r="E79" s="238">
        <v>152</v>
      </c>
      <c r="F79" s="224"/>
      <c r="G79" s="233"/>
      <c r="H79" s="224"/>
      <c r="I79" s="267"/>
      <c r="J79" s="224"/>
      <c r="K79" s="181"/>
    </row>
    <row r="80" spans="1:11" ht="29.25" customHeight="1" x14ac:dyDescent="0.25">
      <c r="A80" s="215" t="s">
        <v>69</v>
      </c>
      <c r="B80" s="215"/>
      <c r="C80" s="233">
        <v>15</v>
      </c>
      <c r="D80" s="225">
        <v>15</v>
      </c>
      <c r="E80" s="238">
        <v>15</v>
      </c>
      <c r="F80" s="224">
        <v>1.1399999999999999</v>
      </c>
      <c r="G80" s="233">
        <v>0.12</v>
      </c>
      <c r="H80" s="224">
        <v>7.38</v>
      </c>
      <c r="I80" s="267">
        <v>35.25</v>
      </c>
      <c r="J80" s="224">
        <v>0</v>
      </c>
      <c r="K80" s="181" t="s">
        <v>78</v>
      </c>
    </row>
    <row r="81" spans="1:11" ht="30.75" customHeight="1" thickBot="1" x14ac:dyDescent="0.3">
      <c r="A81" s="232" t="s">
        <v>79</v>
      </c>
      <c r="B81" s="215"/>
      <c r="C81" s="233">
        <v>35</v>
      </c>
      <c r="D81" s="234">
        <v>35</v>
      </c>
      <c r="E81" s="235">
        <v>35</v>
      </c>
      <c r="F81" s="225">
        <v>2.3076923076923075</v>
      </c>
      <c r="G81" s="238">
        <v>0.41958041958041958</v>
      </c>
      <c r="H81" s="225">
        <v>13.846153846153847</v>
      </c>
      <c r="I81" s="238">
        <v>69.230769230769241</v>
      </c>
      <c r="J81" s="224"/>
      <c r="K81" s="181" t="s">
        <v>80</v>
      </c>
    </row>
    <row r="82" spans="1:11" ht="19.5" customHeight="1" thickBot="1" x14ac:dyDescent="0.3">
      <c r="A82" s="250" t="s">
        <v>46</v>
      </c>
      <c r="B82" s="251"/>
      <c r="C82" s="296">
        <f>C81+C80+C76+110+20+160+C34</f>
        <v>520</v>
      </c>
      <c r="D82" s="270"/>
      <c r="E82" s="253"/>
      <c r="F82" s="254">
        <f>F81+F80+F76+F57+F41+F34</f>
        <v>17.03489230769231</v>
      </c>
      <c r="G82" s="254">
        <f t="shared" ref="G82:J82" si="1">G81+G80+G76+G57+G41+G34</f>
        <v>12.714380419580419</v>
      </c>
      <c r="H82" s="254">
        <f t="shared" si="1"/>
        <v>74.013653846153844</v>
      </c>
      <c r="I82" s="254">
        <f t="shared" si="1"/>
        <v>458.95076923076925</v>
      </c>
      <c r="J82" s="254">
        <f t="shared" si="1"/>
        <v>6.09</v>
      </c>
      <c r="K82" s="192"/>
    </row>
    <row r="83" spans="1:11" ht="19.5" customHeight="1" x14ac:dyDescent="0.25">
      <c r="A83" s="232"/>
      <c r="B83" s="272" t="s">
        <v>81</v>
      </c>
      <c r="C83" s="233"/>
      <c r="D83" s="224"/>
      <c r="E83" s="233"/>
      <c r="F83" s="224"/>
      <c r="G83" s="233"/>
      <c r="H83" s="224"/>
      <c r="I83" s="233"/>
      <c r="J83" s="224"/>
      <c r="K83" s="181"/>
    </row>
    <row r="84" spans="1:11" ht="19.5" customHeight="1" x14ac:dyDescent="0.25">
      <c r="A84" s="232" t="s">
        <v>304</v>
      </c>
      <c r="B84" s="215"/>
      <c r="C84" s="233">
        <v>50</v>
      </c>
      <c r="D84" s="224"/>
      <c r="E84" s="233"/>
      <c r="F84" s="213">
        <v>6.1</v>
      </c>
      <c r="G84" s="278">
        <v>3.88</v>
      </c>
      <c r="H84" s="213">
        <v>7.33</v>
      </c>
      <c r="I84" s="278">
        <v>89</v>
      </c>
      <c r="J84" s="213">
        <v>0.16</v>
      </c>
      <c r="K84" s="181" t="s">
        <v>87</v>
      </c>
    </row>
    <row r="85" spans="1:11" ht="19.5" customHeight="1" x14ac:dyDescent="0.25">
      <c r="A85" s="232"/>
      <c r="B85" s="215" t="s">
        <v>88</v>
      </c>
      <c r="C85" s="233"/>
      <c r="D85" s="224">
        <v>45.22</v>
      </c>
      <c r="E85" s="233">
        <v>33</v>
      </c>
      <c r="F85" s="213"/>
      <c r="G85" s="278"/>
      <c r="H85" s="213"/>
      <c r="I85" s="278"/>
      <c r="J85" s="213"/>
      <c r="K85" s="181"/>
    </row>
    <row r="86" spans="1:11" ht="19.5" customHeight="1" x14ac:dyDescent="0.25">
      <c r="A86" s="215"/>
      <c r="B86" s="215" t="s">
        <v>162</v>
      </c>
      <c r="C86" s="233"/>
      <c r="D86" s="224">
        <v>34.65</v>
      </c>
      <c r="E86" s="233">
        <v>33</v>
      </c>
      <c r="F86" s="213"/>
      <c r="G86" s="278"/>
      <c r="H86" s="213"/>
      <c r="I86" s="278"/>
      <c r="J86" s="213"/>
      <c r="K86" s="181"/>
    </row>
    <row r="87" spans="1:11" ht="19.5" customHeight="1" x14ac:dyDescent="0.25">
      <c r="A87" s="215"/>
      <c r="B87" s="215" t="s">
        <v>36</v>
      </c>
      <c r="C87" s="233"/>
      <c r="D87" s="224">
        <v>0.5</v>
      </c>
      <c r="E87" s="233">
        <v>0.5</v>
      </c>
      <c r="F87" s="213"/>
      <c r="G87" s="278"/>
      <c r="H87" s="213"/>
      <c r="I87" s="278"/>
      <c r="J87" s="213"/>
      <c r="K87" s="181"/>
    </row>
    <row r="88" spans="1:11" ht="19.5" customHeight="1" x14ac:dyDescent="0.25">
      <c r="A88" s="215"/>
      <c r="B88" s="215" t="s">
        <v>89</v>
      </c>
      <c r="C88" s="233"/>
      <c r="D88" s="224">
        <v>9</v>
      </c>
      <c r="E88" s="233">
        <v>9</v>
      </c>
      <c r="F88" s="213"/>
      <c r="G88" s="278"/>
      <c r="H88" s="213"/>
      <c r="I88" s="278"/>
      <c r="J88" s="213"/>
      <c r="K88" s="181"/>
    </row>
    <row r="89" spans="1:11" ht="19.5" customHeight="1" x14ac:dyDescent="0.25">
      <c r="A89" s="215"/>
      <c r="B89" s="215" t="s">
        <v>90</v>
      </c>
      <c r="C89" s="233"/>
      <c r="D89" s="225">
        <v>12.6</v>
      </c>
      <c r="E89" s="238">
        <v>12.6</v>
      </c>
      <c r="F89" s="213"/>
      <c r="G89" s="278"/>
      <c r="H89" s="213"/>
      <c r="I89" s="278"/>
      <c r="J89" s="213"/>
      <c r="K89" s="181"/>
    </row>
    <row r="90" spans="1:11" ht="19.5" customHeight="1" x14ac:dyDescent="0.25">
      <c r="A90" s="215"/>
      <c r="B90" s="215" t="s">
        <v>91</v>
      </c>
      <c r="C90" s="233"/>
      <c r="D90" s="225">
        <v>5</v>
      </c>
      <c r="E90" s="238">
        <v>5</v>
      </c>
      <c r="F90" s="213"/>
      <c r="G90" s="278"/>
      <c r="H90" s="213"/>
      <c r="I90" s="278"/>
      <c r="J90" s="213"/>
      <c r="K90" s="181"/>
    </row>
    <row r="91" spans="1:11" ht="19.5" customHeight="1" x14ac:dyDescent="0.25">
      <c r="A91" s="215"/>
      <c r="B91" s="215" t="s">
        <v>71</v>
      </c>
      <c r="C91" s="233"/>
      <c r="D91" s="225"/>
      <c r="E91" s="277">
        <v>58</v>
      </c>
      <c r="F91" s="213"/>
      <c r="G91" s="278"/>
      <c r="H91" s="213"/>
      <c r="I91" s="278"/>
      <c r="J91" s="213"/>
      <c r="K91" s="181"/>
    </row>
    <row r="92" spans="1:11" ht="19.5" customHeight="1" x14ac:dyDescent="0.25">
      <c r="A92" s="215"/>
      <c r="B92" s="215" t="s">
        <v>72</v>
      </c>
      <c r="C92" s="233"/>
      <c r="D92" s="225">
        <v>2</v>
      </c>
      <c r="E92" s="238">
        <v>2</v>
      </c>
      <c r="F92" s="213"/>
      <c r="G92" s="278"/>
      <c r="H92" s="213"/>
      <c r="I92" s="278"/>
      <c r="J92" s="213"/>
      <c r="K92" s="181"/>
    </row>
    <row r="93" spans="1:11" ht="19.5" customHeight="1" x14ac:dyDescent="0.25">
      <c r="A93" s="232" t="s">
        <v>92</v>
      </c>
      <c r="B93" s="215"/>
      <c r="C93" s="233">
        <v>120</v>
      </c>
      <c r="D93" s="225"/>
      <c r="E93" s="238"/>
      <c r="F93" s="225">
        <v>2.4516</v>
      </c>
      <c r="G93" s="238">
        <v>3.8411999999999997</v>
      </c>
      <c r="H93" s="225">
        <v>16.351199999999999</v>
      </c>
      <c r="I93" s="238">
        <v>109.8</v>
      </c>
      <c r="J93" s="225">
        <v>14.53</v>
      </c>
      <c r="K93" s="181" t="s">
        <v>93</v>
      </c>
    </row>
    <row r="94" spans="1:11" ht="19.5" customHeight="1" x14ac:dyDescent="0.25">
      <c r="A94" s="232"/>
      <c r="B94" s="215" t="s">
        <v>63</v>
      </c>
      <c r="C94" s="233"/>
      <c r="D94" s="225">
        <v>136.80000000000001</v>
      </c>
      <c r="E94" s="238">
        <v>102.6</v>
      </c>
      <c r="F94" s="225"/>
      <c r="G94" s="238"/>
      <c r="H94" s="225"/>
      <c r="I94" s="238"/>
      <c r="J94" s="225"/>
      <c r="K94" s="181"/>
    </row>
    <row r="95" spans="1:11" ht="19.5" customHeight="1" x14ac:dyDescent="0.25">
      <c r="A95" s="232"/>
      <c r="B95" s="215" t="s">
        <v>33</v>
      </c>
      <c r="C95" s="233"/>
      <c r="D95" s="225">
        <v>18.96</v>
      </c>
      <c r="E95" s="238">
        <v>18</v>
      </c>
      <c r="F95" s="225"/>
      <c r="G95" s="238"/>
      <c r="H95" s="225"/>
      <c r="I95" s="238"/>
      <c r="J95" s="225"/>
      <c r="K95" s="181"/>
    </row>
    <row r="96" spans="1:11" ht="19.5" customHeight="1" x14ac:dyDescent="0.25">
      <c r="A96" s="232"/>
      <c r="B96" s="215" t="s">
        <v>37</v>
      </c>
      <c r="C96" s="233"/>
      <c r="D96" s="225">
        <v>4.2</v>
      </c>
      <c r="E96" s="238">
        <v>4.2</v>
      </c>
      <c r="F96" s="225"/>
      <c r="G96" s="238"/>
      <c r="H96" s="225"/>
      <c r="I96" s="238"/>
      <c r="J96" s="225"/>
      <c r="K96" s="181"/>
    </row>
    <row r="97" spans="1:11" ht="19.5" customHeight="1" x14ac:dyDescent="0.25">
      <c r="A97" s="232"/>
      <c r="B97" s="210" t="s">
        <v>36</v>
      </c>
      <c r="C97" s="233"/>
      <c r="D97" s="225">
        <v>0.45</v>
      </c>
      <c r="E97" s="238">
        <v>0.45</v>
      </c>
      <c r="F97" s="225"/>
      <c r="G97" s="238"/>
      <c r="H97" s="225"/>
      <c r="I97" s="238"/>
      <c r="J97" s="225"/>
      <c r="K97" s="181"/>
    </row>
    <row r="98" spans="1:11" ht="27.75" customHeight="1" x14ac:dyDescent="0.25">
      <c r="A98" s="232" t="s">
        <v>305</v>
      </c>
      <c r="B98" s="215"/>
      <c r="C98" s="233" t="s">
        <v>306</v>
      </c>
      <c r="D98" s="224"/>
      <c r="E98" s="233"/>
      <c r="F98" s="225">
        <v>5.2500000000000012E-2</v>
      </c>
      <c r="G98" s="238">
        <v>1.5000000000000005E-2</v>
      </c>
      <c r="H98" s="225">
        <v>5.018110944527737</v>
      </c>
      <c r="I98" s="238">
        <v>20.084932533733134</v>
      </c>
      <c r="J98" s="225">
        <v>0.02</v>
      </c>
      <c r="K98" s="181" t="s">
        <v>307</v>
      </c>
    </row>
    <row r="99" spans="1:11" ht="19.5" customHeight="1" x14ac:dyDescent="0.25">
      <c r="A99" s="232"/>
      <c r="B99" s="215" t="s">
        <v>96</v>
      </c>
      <c r="C99" s="233"/>
      <c r="D99" s="224">
        <v>0.4</v>
      </c>
      <c r="E99" s="233">
        <v>0.4</v>
      </c>
      <c r="F99" s="224"/>
      <c r="G99" s="233"/>
      <c r="H99" s="224"/>
      <c r="I99" s="233"/>
      <c r="J99" s="224"/>
      <c r="K99" s="181"/>
    </row>
    <row r="100" spans="1:11" ht="19.5" customHeight="1" x14ac:dyDescent="0.25">
      <c r="A100" s="232"/>
      <c r="B100" s="215" t="s">
        <v>35</v>
      </c>
      <c r="C100" s="233"/>
      <c r="D100" s="224">
        <v>5</v>
      </c>
      <c r="E100" s="233">
        <v>5</v>
      </c>
      <c r="F100" s="224"/>
      <c r="G100" s="233"/>
      <c r="H100" s="224"/>
      <c r="I100" s="233"/>
      <c r="J100" s="224"/>
      <c r="K100" s="181"/>
    </row>
    <row r="101" spans="1:11" ht="19.5" customHeight="1" x14ac:dyDescent="0.25">
      <c r="A101" s="232"/>
      <c r="B101" s="215" t="s">
        <v>34</v>
      </c>
      <c r="C101" s="233"/>
      <c r="D101" s="234">
        <v>150</v>
      </c>
      <c r="E101" s="233">
        <v>150</v>
      </c>
      <c r="F101" s="224"/>
      <c r="G101" s="233"/>
      <c r="H101" s="224"/>
      <c r="I101" s="233"/>
      <c r="J101" s="224"/>
      <c r="K101" s="181"/>
    </row>
    <row r="102" spans="1:11" ht="26.25" customHeight="1" thickBot="1" x14ac:dyDescent="0.3">
      <c r="A102" s="232" t="s">
        <v>69</v>
      </c>
      <c r="B102" s="215"/>
      <c r="C102" s="233">
        <v>20</v>
      </c>
      <c r="D102" s="246">
        <v>20</v>
      </c>
      <c r="E102" s="269">
        <v>20</v>
      </c>
      <c r="F102" s="225">
        <v>1.52</v>
      </c>
      <c r="G102" s="269">
        <v>0.16000000000000003</v>
      </c>
      <c r="H102" s="225">
        <v>9.8400000000000016</v>
      </c>
      <c r="I102" s="269">
        <v>47.000000000000007</v>
      </c>
      <c r="J102" s="225">
        <v>0</v>
      </c>
      <c r="K102" s="196" t="s">
        <v>78</v>
      </c>
    </row>
    <row r="103" spans="1:11" ht="19.5" customHeight="1" thickBot="1" x14ac:dyDescent="0.3">
      <c r="A103" s="250" t="s">
        <v>46</v>
      </c>
      <c r="B103" s="279"/>
      <c r="C103" s="390">
        <f>C102+155+C93+C84</f>
        <v>345</v>
      </c>
      <c r="D103" s="281"/>
      <c r="E103" s="282"/>
      <c r="F103" s="283">
        <f>F84+F93+F98+F102</f>
        <v>10.1241</v>
      </c>
      <c r="G103" s="283">
        <f t="shared" ref="G103:J103" si="2">G84+G93+G98+G102</f>
        <v>7.8961999999999994</v>
      </c>
      <c r="H103" s="283">
        <f t="shared" si="2"/>
        <v>38.539310944527735</v>
      </c>
      <c r="I103" s="283">
        <f t="shared" si="2"/>
        <v>265.88493253373315</v>
      </c>
      <c r="J103" s="283">
        <f t="shared" si="2"/>
        <v>14.709999999999999</v>
      </c>
      <c r="K103" s="192"/>
    </row>
    <row r="104" spans="1:11" ht="19.5" customHeight="1" thickBot="1" x14ac:dyDescent="0.3">
      <c r="A104" s="250" t="s">
        <v>97</v>
      </c>
      <c r="B104" s="284"/>
      <c r="C104" s="296">
        <f>C103+C82+C32+C29</f>
        <v>1324</v>
      </c>
      <c r="D104" s="254"/>
      <c r="E104" s="254"/>
      <c r="F104" s="254">
        <f>F103+F82+F32+F29</f>
        <v>36.550196655752941</v>
      </c>
      <c r="G104" s="254">
        <f t="shared" ref="G104:J104" si="3">G103+G82+G32+G29</f>
        <v>32.699851714827759</v>
      </c>
      <c r="H104" s="254">
        <f t="shared" si="3"/>
        <v>164.64368958584231</v>
      </c>
      <c r="I104" s="254">
        <f t="shared" si="3"/>
        <v>1068.5701325025657</v>
      </c>
      <c r="J104" s="254">
        <f t="shared" si="3"/>
        <v>32.64</v>
      </c>
      <c r="K104" s="192"/>
    </row>
    <row r="105" spans="1:11" ht="19.5" customHeight="1" x14ac:dyDescent="0.25">
      <c r="A105" s="215"/>
      <c r="B105" s="215"/>
      <c r="C105" s="285"/>
      <c r="D105" s="258"/>
      <c r="E105" s="258"/>
      <c r="F105" s="225"/>
      <c r="G105" s="225"/>
      <c r="H105" s="225"/>
      <c r="I105" s="225"/>
      <c r="J105" s="225"/>
      <c r="K105" s="185"/>
    </row>
    <row r="106" spans="1:11" ht="19.5" customHeight="1" thickBot="1" x14ac:dyDescent="0.3">
      <c r="A106" s="216" t="s">
        <v>98</v>
      </c>
      <c r="B106" s="216"/>
      <c r="C106" s="222"/>
      <c r="D106" s="223"/>
      <c r="E106" s="224"/>
      <c r="F106" s="225"/>
      <c r="G106" s="225"/>
      <c r="H106" s="225"/>
      <c r="I106" s="225"/>
      <c r="J106" s="225"/>
      <c r="K106" s="197"/>
    </row>
    <row r="107" spans="1:11" ht="29.25" customHeight="1" x14ac:dyDescent="0.25">
      <c r="A107" s="226" t="s">
        <v>10</v>
      </c>
      <c r="B107" s="227"/>
      <c r="C107" s="228" t="s">
        <v>11</v>
      </c>
      <c r="D107" s="287" t="s">
        <v>12</v>
      </c>
      <c r="E107" s="287" t="s">
        <v>12</v>
      </c>
      <c r="F107" s="538" t="s">
        <v>13</v>
      </c>
      <c r="G107" s="539"/>
      <c r="H107" s="540"/>
      <c r="I107" s="230" t="s">
        <v>14</v>
      </c>
      <c r="J107" s="231" t="s">
        <v>15</v>
      </c>
      <c r="K107" s="186" t="s">
        <v>99</v>
      </c>
    </row>
    <row r="108" spans="1:11" ht="19.5" customHeight="1" thickBot="1" x14ac:dyDescent="0.3">
      <c r="A108" s="232" t="s">
        <v>17</v>
      </c>
      <c r="B108" s="215"/>
      <c r="C108" s="233" t="s">
        <v>18</v>
      </c>
      <c r="D108" s="288" t="s">
        <v>19</v>
      </c>
      <c r="E108" s="288" t="s">
        <v>19</v>
      </c>
      <c r="F108" s="236"/>
      <c r="G108" s="237"/>
      <c r="H108" s="237"/>
      <c r="I108" s="238" t="s">
        <v>210</v>
      </c>
      <c r="J108" s="225"/>
      <c r="K108" s="187" t="s">
        <v>100</v>
      </c>
    </row>
    <row r="109" spans="1:11" ht="19.5" customHeight="1" thickBot="1" x14ac:dyDescent="0.3">
      <c r="A109" s="239"/>
      <c r="B109" s="240"/>
      <c r="C109" s="235"/>
      <c r="D109" s="241" t="s">
        <v>21</v>
      </c>
      <c r="E109" s="241" t="s">
        <v>22</v>
      </c>
      <c r="F109" s="242" t="s">
        <v>23</v>
      </c>
      <c r="G109" s="244" t="s">
        <v>24</v>
      </c>
      <c r="H109" s="242" t="s">
        <v>25</v>
      </c>
      <c r="I109" s="242" t="s">
        <v>26</v>
      </c>
      <c r="J109" s="244" t="s">
        <v>27</v>
      </c>
      <c r="K109" s="188"/>
    </row>
    <row r="110" spans="1:11" ht="19.5" customHeight="1" x14ac:dyDescent="0.25">
      <c r="A110" s="226"/>
      <c r="B110" s="245" t="s">
        <v>28</v>
      </c>
      <c r="C110" s="228"/>
      <c r="D110" s="228"/>
      <c r="E110" s="228"/>
      <c r="F110" s="248"/>
      <c r="G110" s="230"/>
      <c r="H110" s="230"/>
      <c r="I110" s="248"/>
      <c r="J110" s="248"/>
      <c r="K110" s="190"/>
    </row>
    <row r="111" spans="1:11" ht="39" customHeight="1" x14ac:dyDescent="0.25">
      <c r="A111" s="232" t="s">
        <v>308</v>
      </c>
      <c r="B111" s="215"/>
      <c r="C111" s="233" t="s">
        <v>295</v>
      </c>
      <c r="D111" s="233"/>
      <c r="E111" s="233"/>
      <c r="F111" s="246">
        <v>3.7605520958083836</v>
      </c>
      <c r="G111" s="238">
        <v>6.13125868263473</v>
      </c>
      <c r="H111" s="238">
        <v>22.956922155688623</v>
      </c>
      <c r="I111" s="246">
        <v>162.00047904191618</v>
      </c>
      <c r="J111" s="246"/>
      <c r="K111" s="181" t="s">
        <v>103</v>
      </c>
    </row>
    <row r="112" spans="1:11" ht="19.5" customHeight="1" x14ac:dyDescent="0.25">
      <c r="A112" s="232"/>
      <c r="B112" s="215" t="s">
        <v>104</v>
      </c>
      <c r="C112" s="233"/>
      <c r="D112" s="233">
        <v>18</v>
      </c>
      <c r="E112" s="233">
        <v>18</v>
      </c>
      <c r="F112" s="238"/>
      <c r="G112" s="225"/>
      <c r="H112" s="238"/>
      <c r="I112" s="225"/>
      <c r="J112" s="246"/>
      <c r="K112" s="181"/>
    </row>
    <row r="113" spans="1:12" ht="19.5" customHeight="1" x14ac:dyDescent="0.25">
      <c r="A113" s="232"/>
      <c r="B113" s="215" t="s">
        <v>33</v>
      </c>
      <c r="C113" s="233"/>
      <c r="D113" s="233">
        <v>75</v>
      </c>
      <c r="E113" s="233">
        <v>75</v>
      </c>
      <c r="F113" s="238"/>
      <c r="G113" s="238"/>
      <c r="H113" s="238"/>
      <c r="I113" s="238"/>
      <c r="J113" s="246"/>
      <c r="K113" s="181"/>
    </row>
    <row r="114" spans="1:12" ht="19.5" customHeight="1" x14ac:dyDescent="0.25">
      <c r="A114" s="232"/>
      <c r="B114" s="215" t="s">
        <v>77</v>
      </c>
      <c r="C114" s="233"/>
      <c r="D114" s="233">
        <v>48</v>
      </c>
      <c r="E114" s="233">
        <v>48</v>
      </c>
      <c r="F114" s="238"/>
      <c r="G114" s="225"/>
      <c r="H114" s="238"/>
      <c r="I114" s="225"/>
      <c r="J114" s="246"/>
      <c r="K114" s="181"/>
    </row>
    <row r="115" spans="1:12" ht="19.5" customHeight="1" x14ac:dyDescent="0.25">
      <c r="A115" s="232"/>
      <c r="B115" s="215" t="s">
        <v>35</v>
      </c>
      <c r="C115" s="233"/>
      <c r="D115" s="233">
        <v>2</v>
      </c>
      <c r="E115" s="233">
        <v>2</v>
      </c>
      <c r="F115" s="238"/>
      <c r="G115" s="225"/>
      <c r="H115" s="238"/>
      <c r="I115" s="225"/>
      <c r="J115" s="246"/>
      <c r="K115" s="181"/>
    </row>
    <row r="116" spans="1:12" ht="19.5" customHeight="1" x14ac:dyDescent="0.25">
      <c r="A116" s="232"/>
      <c r="B116" s="215" t="s">
        <v>36</v>
      </c>
      <c r="C116" s="233"/>
      <c r="D116" s="233">
        <v>0.4</v>
      </c>
      <c r="E116" s="233">
        <v>0.4</v>
      </c>
      <c r="F116" s="238"/>
      <c r="G116" s="225"/>
      <c r="H116" s="238"/>
      <c r="I116" s="225"/>
      <c r="J116" s="246"/>
      <c r="K116" s="181"/>
    </row>
    <row r="117" spans="1:12" ht="19.5" customHeight="1" x14ac:dyDescent="0.25">
      <c r="A117" s="232"/>
      <c r="B117" s="210" t="s">
        <v>37</v>
      </c>
      <c r="C117" s="233"/>
      <c r="D117" s="233">
        <v>3</v>
      </c>
      <c r="E117" s="233">
        <v>3</v>
      </c>
      <c r="F117" s="238"/>
      <c r="G117" s="225"/>
      <c r="H117" s="238"/>
      <c r="I117" s="225"/>
      <c r="J117" s="246"/>
      <c r="K117" s="181"/>
    </row>
    <row r="118" spans="1:12" ht="19.5" customHeight="1" x14ac:dyDescent="0.25">
      <c r="A118" s="232" t="s">
        <v>105</v>
      </c>
      <c r="B118" s="215"/>
      <c r="C118" s="233" t="s">
        <v>39</v>
      </c>
      <c r="D118" s="234"/>
      <c r="E118" s="233"/>
      <c r="F118" s="208">
        <v>3.6672661870503602</v>
      </c>
      <c r="G118" s="209">
        <v>3.1870503597122304</v>
      </c>
      <c r="H118" s="208">
        <v>5.9868026394721046</v>
      </c>
      <c r="I118" s="209">
        <v>58.82729928834376</v>
      </c>
      <c r="J118" s="208">
        <v>1.43</v>
      </c>
      <c r="K118" s="180" t="s">
        <v>106</v>
      </c>
    </row>
    <row r="119" spans="1:12" ht="19.5" customHeight="1" x14ac:dyDescent="0.25">
      <c r="A119" s="232"/>
      <c r="B119" s="215" t="s">
        <v>107</v>
      </c>
      <c r="C119" s="233"/>
      <c r="D119" s="234">
        <v>2</v>
      </c>
      <c r="E119" s="233">
        <v>2</v>
      </c>
      <c r="F119" s="246"/>
      <c r="G119" s="238"/>
      <c r="H119" s="238"/>
      <c r="I119" s="246"/>
      <c r="J119" s="246"/>
      <c r="K119" s="181"/>
    </row>
    <row r="120" spans="1:12" ht="19.5" customHeight="1" x14ac:dyDescent="0.25">
      <c r="A120" s="215"/>
      <c r="B120" s="215" t="s">
        <v>35</v>
      </c>
      <c r="C120" s="233"/>
      <c r="D120" s="234">
        <v>6</v>
      </c>
      <c r="E120" s="233">
        <v>6</v>
      </c>
      <c r="F120" s="246"/>
      <c r="G120" s="238"/>
      <c r="H120" s="238"/>
      <c r="I120" s="246"/>
      <c r="J120" s="246"/>
      <c r="K120" s="181"/>
    </row>
    <row r="121" spans="1:12" ht="19.5" customHeight="1" x14ac:dyDescent="0.25">
      <c r="A121" s="234"/>
      <c r="B121" s="215" t="s">
        <v>33</v>
      </c>
      <c r="C121" s="233"/>
      <c r="D121" s="234">
        <v>110</v>
      </c>
      <c r="E121" s="233">
        <v>110</v>
      </c>
      <c r="F121" s="246"/>
      <c r="G121" s="238"/>
      <c r="H121" s="238"/>
      <c r="I121" s="246"/>
      <c r="J121" s="246"/>
      <c r="K121" s="181"/>
    </row>
    <row r="122" spans="1:12" ht="19.5" customHeight="1" x14ac:dyDescent="0.25">
      <c r="A122" s="234"/>
      <c r="B122" s="215" t="s">
        <v>34</v>
      </c>
      <c r="C122" s="233"/>
      <c r="D122" s="234">
        <v>80</v>
      </c>
      <c r="E122" s="233">
        <v>80</v>
      </c>
      <c r="F122" s="246"/>
      <c r="G122" s="238"/>
      <c r="H122" s="225"/>
      <c r="I122" s="246"/>
      <c r="J122" s="246"/>
      <c r="K122" s="181"/>
    </row>
    <row r="123" spans="1:12" s="400" customFormat="1" ht="28.5" customHeight="1" x14ac:dyDescent="0.25">
      <c r="A123" s="255" t="s">
        <v>108</v>
      </c>
      <c r="B123" s="256"/>
      <c r="C123" s="444" t="s">
        <v>491</v>
      </c>
      <c r="D123" s="260"/>
      <c r="E123" s="257"/>
      <c r="F123" s="265">
        <v>4.55</v>
      </c>
      <c r="G123" s="209">
        <v>7.02</v>
      </c>
      <c r="H123" s="208">
        <v>12.92</v>
      </c>
      <c r="I123" s="265">
        <v>132.83000000000001</v>
      </c>
      <c r="J123" s="209"/>
      <c r="K123" s="467" t="s">
        <v>109</v>
      </c>
      <c r="L123" s="468"/>
    </row>
    <row r="124" spans="1:12" s="400" customFormat="1" ht="19.5" customHeight="1" x14ac:dyDescent="0.25">
      <c r="A124" s="255"/>
      <c r="B124" s="256" t="s">
        <v>45</v>
      </c>
      <c r="C124" s="257"/>
      <c r="D124" s="260">
        <v>25</v>
      </c>
      <c r="E124" s="257">
        <v>25</v>
      </c>
      <c r="F124" s="265"/>
      <c r="G124" s="209"/>
      <c r="H124" s="209"/>
      <c r="I124" s="265"/>
      <c r="J124" s="265"/>
      <c r="K124" s="180"/>
    </row>
    <row r="125" spans="1:12" s="400" customFormat="1" ht="19.5" customHeight="1" x14ac:dyDescent="0.25">
      <c r="A125" s="255"/>
      <c r="B125" s="256" t="s">
        <v>110</v>
      </c>
      <c r="C125" s="257"/>
      <c r="D125" s="260">
        <v>10.199999999999999</v>
      </c>
      <c r="E125" s="257">
        <v>10</v>
      </c>
      <c r="F125" s="265"/>
      <c r="G125" s="209"/>
      <c r="H125" s="209"/>
      <c r="I125" s="265"/>
      <c r="J125" s="265"/>
      <c r="K125" s="180"/>
    </row>
    <row r="126" spans="1:12" s="400" customFormat="1" ht="19.5" customHeight="1" thickBot="1" x14ac:dyDescent="0.3">
      <c r="A126" s="255"/>
      <c r="B126" s="256" t="s">
        <v>37</v>
      </c>
      <c r="C126" s="257"/>
      <c r="D126" s="260">
        <v>5</v>
      </c>
      <c r="E126" s="257">
        <v>5</v>
      </c>
      <c r="F126" s="265" t="s">
        <v>8</v>
      </c>
      <c r="G126" s="209"/>
      <c r="H126" s="209"/>
      <c r="I126" s="265"/>
      <c r="J126" s="265"/>
      <c r="K126" s="180"/>
    </row>
    <row r="127" spans="1:12" ht="19.5" customHeight="1" thickBot="1" x14ac:dyDescent="0.3">
      <c r="A127" s="250" t="s">
        <v>46</v>
      </c>
      <c r="B127" s="284"/>
      <c r="C127" s="252">
        <f>25+15+186+143</f>
        <v>369</v>
      </c>
      <c r="D127" s="289"/>
      <c r="E127" s="252"/>
      <c r="F127" s="290">
        <f>F111+F118+F123</f>
        <v>11.977818282858744</v>
      </c>
      <c r="G127" s="290">
        <f t="shared" ref="G127:J127" si="4">G111+G118+G123</f>
        <v>16.33830904234696</v>
      </c>
      <c r="H127" s="290">
        <f t="shared" si="4"/>
        <v>41.863724795160728</v>
      </c>
      <c r="I127" s="290">
        <f t="shared" si="4"/>
        <v>353.65777833025993</v>
      </c>
      <c r="J127" s="290">
        <f t="shared" si="4"/>
        <v>1.43</v>
      </c>
      <c r="K127" s="191"/>
    </row>
    <row r="128" spans="1:12" ht="19.5" customHeight="1" x14ac:dyDescent="0.25">
      <c r="A128" s="232"/>
      <c r="B128" s="216" t="s">
        <v>47</v>
      </c>
      <c r="C128" s="249"/>
      <c r="D128" s="258"/>
      <c r="E128" s="233"/>
      <c r="F128" s="238"/>
      <c r="G128" s="238"/>
      <c r="H128" s="238"/>
      <c r="I128" s="246"/>
      <c r="J128" s="246"/>
      <c r="K128" s="181"/>
    </row>
    <row r="129" spans="1:11" ht="19.5" customHeight="1" x14ac:dyDescent="0.25">
      <c r="A129" s="232" t="s">
        <v>82</v>
      </c>
      <c r="B129" s="215"/>
      <c r="C129" s="233" t="s">
        <v>501</v>
      </c>
      <c r="D129" s="224"/>
      <c r="E129" s="233"/>
      <c r="F129" s="225">
        <v>4.3499999999999996</v>
      </c>
      <c r="G129" s="238">
        <v>3.75</v>
      </c>
      <c r="H129" s="225">
        <v>8</v>
      </c>
      <c r="I129" s="238">
        <v>83</v>
      </c>
      <c r="J129" s="224">
        <v>1.05</v>
      </c>
      <c r="K129" s="181" t="s">
        <v>222</v>
      </c>
    </row>
    <row r="130" spans="1:11" ht="30" customHeight="1" x14ac:dyDescent="0.25">
      <c r="A130" s="215" t="s">
        <v>500</v>
      </c>
      <c r="B130" s="215" t="s">
        <v>84</v>
      </c>
      <c r="C130" s="233"/>
      <c r="D130" s="224">
        <v>155</v>
      </c>
      <c r="E130" s="233">
        <v>150</v>
      </c>
      <c r="F130" s="224"/>
      <c r="G130" s="233"/>
      <c r="H130" s="224"/>
      <c r="I130" s="233"/>
      <c r="J130" s="224"/>
      <c r="K130" s="181"/>
    </row>
    <row r="131" spans="1:11" ht="21" customHeight="1" thickBot="1" x14ac:dyDescent="0.3">
      <c r="A131" s="215"/>
      <c r="B131" s="215" t="s">
        <v>145</v>
      </c>
      <c r="C131" s="233"/>
      <c r="D131" s="224">
        <v>2</v>
      </c>
      <c r="E131" s="233">
        <v>2</v>
      </c>
      <c r="F131" s="224"/>
      <c r="G131" s="233"/>
      <c r="H131" s="224"/>
      <c r="I131" s="233"/>
      <c r="J131" s="224"/>
      <c r="K131" s="181"/>
    </row>
    <row r="132" spans="1:11" ht="19.5" customHeight="1" thickBot="1" x14ac:dyDescent="0.3">
      <c r="A132" s="250" t="s">
        <v>46</v>
      </c>
      <c r="B132" s="291"/>
      <c r="C132" s="252">
        <f>152</f>
        <v>152</v>
      </c>
      <c r="D132" s="292"/>
      <c r="E132" s="274"/>
      <c r="F132" s="254">
        <f>F129</f>
        <v>4.3499999999999996</v>
      </c>
      <c r="G132" s="254">
        <f t="shared" ref="G132:J132" si="5">G129</f>
        <v>3.75</v>
      </c>
      <c r="H132" s="254">
        <f t="shared" si="5"/>
        <v>8</v>
      </c>
      <c r="I132" s="254">
        <f t="shared" si="5"/>
        <v>83</v>
      </c>
      <c r="J132" s="254">
        <f t="shared" si="5"/>
        <v>1.05</v>
      </c>
      <c r="K132" s="192"/>
    </row>
    <row r="133" spans="1:11" ht="19.5" customHeight="1" x14ac:dyDescent="0.25">
      <c r="A133" s="226"/>
      <c r="B133" s="245" t="s">
        <v>50</v>
      </c>
      <c r="C133" s="293"/>
      <c r="D133" s="228"/>
      <c r="E133" s="228"/>
      <c r="F133" s="248"/>
      <c r="G133" s="230"/>
      <c r="H133" s="231"/>
      <c r="I133" s="230"/>
      <c r="J133" s="231"/>
      <c r="K133" s="195"/>
    </row>
    <row r="134" spans="1:11" ht="36.75" customHeight="1" x14ac:dyDescent="0.25">
      <c r="A134" s="232" t="s">
        <v>114</v>
      </c>
      <c r="B134" s="210"/>
      <c r="C134" s="233">
        <v>40</v>
      </c>
      <c r="D134" s="238"/>
      <c r="E134" s="238"/>
      <c r="F134" s="225">
        <v>0.48599999999999999</v>
      </c>
      <c r="G134" s="238">
        <v>3.1372000000000004</v>
      </c>
      <c r="H134" s="225">
        <v>3.5848000000000004</v>
      </c>
      <c r="I134" s="238">
        <v>44.56</v>
      </c>
      <c r="J134" s="225">
        <v>2.41</v>
      </c>
      <c r="K134" s="181" t="s">
        <v>115</v>
      </c>
    </row>
    <row r="135" spans="1:11" ht="19.5" customHeight="1" x14ac:dyDescent="0.25">
      <c r="A135" s="232"/>
      <c r="B135" s="210" t="s">
        <v>116</v>
      </c>
      <c r="C135" s="233"/>
      <c r="D135" s="238">
        <v>21.84</v>
      </c>
      <c r="E135" s="238">
        <v>12</v>
      </c>
      <c r="F135" s="225"/>
      <c r="G135" s="238"/>
      <c r="H135" s="225"/>
      <c r="I135" s="238"/>
      <c r="J135" s="225"/>
      <c r="K135" s="181"/>
    </row>
    <row r="136" spans="1:11" ht="19.5" customHeight="1" x14ac:dyDescent="0.25">
      <c r="A136" s="232"/>
      <c r="B136" s="210" t="s">
        <v>117</v>
      </c>
      <c r="C136" s="233"/>
      <c r="D136" s="238">
        <v>21.92</v>
      </c>
      <c r="E136" s="238">
        <v>16</v>
      </c>
      <c r="F136" s="225"/>
      <c r="G136" s="238"/>
      <c r="H136" s="225"/>
      <c r="I136" s="238"/>
      <c r="J136" s="225"/>
      <c r="K136" s="181"/>
    </row>
    <row r="137" spans="1:11" ht="19.5" customHeight="1" x14ac:dyDescent="0.25">
      <c r="A137" s="232"/>
      <c r="B137" s="210" t="s">
        <v>51</v>
      </c>
      <c r="C137" s="233"/>
      <c r="D137" s="238">
        <v>10.24</v>
      </c>
      <c r="E137" s="238">
        <v>8</v>
      </c>
      <c r="F137" s="225"/>
      <c r="G137" s="238"/>
      <c r="H137" s="225"/>
      <c r="I137" s="238"/>
      <c r="J137" s="225"/>
      <c r="K137" s="181"/>
    </row>
    <row r="138" spans="1:11" ht="19.5" customHeight="1" x14ac:dyDescent="0.25">
      <c r="A138" s="232"/>
      <c r="B138" s="210" t="s">
        <v>118</v>
      </c>
      <c r="C138" s="233"/>
      <c r="D138" s="238">
        <v>2.4</v>
      </c>
      <c r="E138" s="238">
        <v>2</v>
      </c>
      <c r="F138" s="225"/>
      <c r="G138" s="238"/>
      <c r="H138" s="225"/>
      <c r="I138" s="238"/>
      <c r="J138" s="225"/>
      <c r="K138" s="181"/>
    </row>
    <row r="139" spans="1:11" ht="19.5" customHeight="1" x14ac:dyDescent="0.25">
      <c r="A139" s="232"/>
      <c r="B139" s="210" t="s">
        <v>72</v>
      </c>
      <c r="C139" s="233"/>
      <c r="D139" s="238">
        <v>2</v>
      </c>
      <c r="E139" s="238">
        <v>2</v>
      </c>
      <c r="F139" s="225"/>
      <c r="G139" s="238"/>
      <c r="H139" s="225"/>
      <c r="I139" s="238"/>
      <c r="J139" s="225"/>
      <c r="K139" s="181"/>
    </row>
    <row r="140" spans="1:11" s="174" customFormat="1" ht="90" customHeight="1" x14ac:dyDescent="0.25">
      <c r="A140" s="2" t="s">
        <v>382</v>
      </c>
      <c r="B140" s="9"/>
      <c r="C140" s="20" t="s">
        <v>372</v>
      </c>
      <c r="D140" s="129"/>
      <c r="E140" s="129"/>
      <c r="F140" s="4">
        <v>1.26</v>
      </c>
      <c r="G140" s="5">
        <v>4</v>
      </c>
      <c r="H140" s="6">
        <v>6.81</v>
      </c>
      <c r="I140" s="5">
        <v>73.59</v>
      </c>
      <c r="J140" s="6">
        <v>6.43</v>
      </c>
      <c r="K140" s="1" t="s">
        <v>309</v>
      </c>
    </row>
    <row r="141" spans="1:11" ht="19.5" customHeight="1" x14ac:dyDescent="0.25">
      <c r="A141" s="232"/>
      <c r="B141" s="215" t="s">
        <v>121</v>
      </c>
      <c r="C141" s="233"/>
      <c r="D141" s="294">
        <v>15</v>
      </c>
      <c r="E141" s="294">
        <v>12</v>
      </c>
      <c r="F141" s="246"/>
      <c r="G141" s="238"/>
      <c r="H141" s="225"/>
      <c r="I141" s="238"/>
      <c r="J141" s="225"/>
      <c r="K141" s="181"/>
    </row>
    <row r="142" spans="1:11" ht="19.5" customHeight="1" x14ac:dyDescent="0.25">
      <c r="A142" s="232"/>
      <c r="B142" s="215" t="s">
        <v>63</v>
      </c>
      <c r="C142" s="233"/>
      <c r="D142" s="233">
        <v>15.96</v>
      </c>
      <c r="E142" s="294">
        <v>12</v>
      </c>
      <c r="F142" s="246"/>
      <c r="G142" s="238"/>
      <c r="H142" s="225"/>
      <c r="I142" s="238"/>
      <c r="J142" s="225"/>
      <c r="K142" s="181"/>
    </row>
    <row r="143" spans="1:11" ht="19.5" customHeight="1" x14ac:dyDescent="0.25">
      <c r="A143" s="232"/>
      <c r="B143" s="215" t="s">
        <v>64</v>
      </c>
      <c r="C143" s="233"/>
      <c r="D143" s="294">
        <v>7.5</v>
      </c>
      <c r="E143" s="294">
        <v>6</v>
      </c>
      <c r="F143" s="246"/>
      <c r="G143" s="238"/>
      <c r="H143" s="225"/>
      <c r="I143" s="238"/>
      <c r="J143" s="225"/>
      <c r="K143" s="181"/>
    </row>
    <row r="144" spans="1:11" ht="19.5" customHeight="1" x14ac:dyDescent="0.25">
      <c r="A144" s="232"/>
      <c r="B144" s="215" t="s">
        <v>58</v>
      </c>
      <c r="C144" s="233"/>
      <c r="D144" s="238">
        <v>7.14</v>
      </c>
      <c r="E144" s="294">
        <v>6</v>
      </c>
      <c r="F144" s="246"/>
      <c r="G144" s="238"/>
      <c r="H144" s="225"/>
      <c r="I144" s="238"/>
      <c r="J144" s="225"/>
      <c r="K144" s="181"/>
    </row>
    <row r="145" spans="1:11" ht="19.5" customHeight="1" x14ac:dyDescent="0.25">
      <c r="A145" s="232"/>
      <c r="B145" s="215" t="s">
        <v>122</v>
      </c>
      <c r="C145" s="233"/>
      <c r="D145" s="233">
        <v>30.72</v>
      </c>
      <c r="E145" s="294">
        <v>24</v>
      </c>
      <c r="F145" s="246"/>
      <c r="G145" s="238"/>
      <c r="H145" s="225"/>
      <c r="I145" s="238"/>
      <c r="J145" s="225"/>
      <c r="K145" s="181"/>
    </row>
    <row r="146" spans="1:11" ht="19.5" customHeight="1" x14ac:dyDescent="0.25">
      <c r="A146" s="232"/>
      <c r="B146" s="215" t="s">
        <v>35</v>
      </c>
      <c r="C146" s="233"/>
      <c r="D146" s="233">
        <v>1.8</v>
      </c>
      <c r="E146" s="294">
        <v>1.8</v>
      </c>
      <c r="F146" s="246"/>
      <c r="G146" s="238"/>
      <c r="H146" s="225"/>
      <c r="I146" s="238"/>
      <c r="J146" s="225"/>
      <c r="K146" s="181"/>
    </row>
    <row r="147" spans="1:11" ht="19.5" customHeight="1" x14ac:dyDescent="0.25">
      <c r="A147" s="232"/>
      <c r="B147" s="215" t="s">
        <v>66</v>
      </c>
      <c r="C147" s="233"/>
      <c r="D147" s="294">
        <v>3</v>
      </c>
      <c r="E147" s="294">
        <v>3</v>
      </c>
      <c r="F147" s="246"/>
      <c r="G147" s="238"/>
      <c r="H147" s="225"/>
      <c r="I147" s="238"/>
      <c r="J147" s="225"/>
      <c r="K147" s="181"/>
    </row>
    <row r="148" spans="1:11" ht="19.5" customHeight="1" x14ac:dyDescent="0.25">
      <c r="A148" s="232"/>
      <c r="B148" s="210" t="s">
        <v>36</v>
      </c>
      <c r="C148" s="233"/>
      <c r="D148" s="233">
        <v>0.5</v>
      </c>
      <c r="E148" s="294">
        <v>0.5</v>
      </c>
      <c r="F148" s="246"/>
      <c r="G148" s="238"/>
      <c r="H148" s="225"/>
      <c r="I148" s="238"/>
      <c r="J148" s="225"/>
      <c r="K148" s="181"/>
    </row>
    <row r="149" spans="1:11" ht="19.5" customHeight="1" x14ac:dyDescent="0.25">
      <c r="A149" s="232"/>
      <c r="B149" s="215" t="s">
        <v>124</v>
      </c>
      <c r="C149" s="233"/>
      <c r="D149" s="233">
        <v>120</v>
      </c>
      <c r="E149" s="294">
        <v>120</v>
      </c>
      <c r="F149" s="246"/>
      <c r="G149" s="238"/>
      <c r="H149" s="225"/>
      <c r="I149" s="238"/>
      <c r="J149" s="225"/>
      <c r="K149" s="181"/>
    </row>
    <row r="150" spans="1:11" ht="19.5" customHeight="1" x14ac:dyDescent="0.25">
      <c r="A150" s="232"/>
      <c r="B150" s="215" t="s">
        <v>126</v>
      </c>
      <c r="C150" s="233"/>
      <c r="D150" s="294">
        <v>7</v>
      </c>
      <c r="E150" s="294">
        <v>7</v>
      </c>
      <c r="F150" s="225"/>
      <c r="G150" s="238"/>
      <c r="H150" s="225"/>
      <c r="I150" s="238"/>
      <c r="J150" s="225"/>
      <c r="K150" s="181"/>
    </row>
    <row r="151" spans="1:11" ht="19.5" customHeight="1" x14ac:dyDescent="0.25">
      <c r="A151" s="232"/>
      <c r="B151" s="215" t="s">
        <v>310</v>
      </c>
      <c r="C151" s="233"/>
      <c r="D151" s="294">
        <v>0.8</v>
      </c>
      <c r="E151" s="294">
        <v>0.8</v>
      </c>
      <c r="F151" s="225"/>
      <c r="G151" s="238"/>
      <c r="H151" s="225"/>
      <c r="I151" s="238"/>
      <c r="J151" s="225"/>
      <c r="K151" s="181"/>
    </row>
    <row r="152" spans="1:11" ht="51.75" customHeight="1" x14ac:dyDescent="0.25">
      <c r="A152" s="232" t="s">
        <v>360</v>
      </c>
      <c r="B152" s="215"/>
      <c r="C152" s="20" t="s">
        <v>330</v>
      </c>
      <c r="D152" s="129"/>
      <c r="E152" s="129"/>
      <c r="F152" s="6">
        <v>4.9800000000000004</v>
      </c>
      <c r="G152" s="5">
        <v>5.17</v>
      </c>
      <c r="H152" s="6">
        <v>5.89</v>
      </c>
      <c r="I152" s="5">
        <v>90</v>
      </c>
      <c r="J152" s="6">
        <v>0.3</v>
      </c>
      <c r="K152" s="1" t="s">
        <v>361</v>
      </c>
    </row>
    <row r="153" spans="1:11" ht="19.5" customHeight="1" x14ac:dyDescent="0.25">
      <c r="A153" s="232"/>
      <c r="B153" s="215" t="s">
        <v>128</v>
      </c>
      <c r="C153" s="233"/>
      <c r="D153" s="294">
        <v>40</v>
      </c>
      <c r="E153" s="294">
        <v>26</v>
      </c>
      <c r="F153" s="225"/>
      <c r="G153" s="238"/>
      <c r="H153" s="225"/>
      <c r="I153" s="238"/>
      <c r="J153" s="225"/>
      <c r="K153" s="181"/>
    </row>
    <row r="154" spans="1:11" ht="19.5" customHeight="1" x14ac:dyDescent="0.25">
      <c r="A154" s="232"/>
      <c r="B154" s="215" t="s">
        <v>125</v>
      </c>
      <c r="C154" s="233"/>
      <c r="D154" s="294">
        <v>27.3</v>
      </c>
      <c r="E154" s="294">
        <v>26</v>
      </c>
      <c r="F154" s="225"/>
      <c r="G154" s="238"/>
      <c r="H154" s="225"/>
      <c r="I154" s="238"/>
      <c r="J154" s="225"/>
      <c r="K154" s="181"/>
    </row>
    <row r="155" spans="1:11" ht="19.5" customHeight="1" x14ac:dyDescent="0.25">
      <c r="A155" s="232"/>
      <c r="B155" s="215" t="s">
        <v>89</v>
      </c>
      <c r="C155" s="233"/>
      <c r="D155" s="294">
        <v>6</v>
      </c>
      <c r="E155" s="294">
        <v>6</v>
      </c>
      <c r="F155" s="225"/>
      <c r="G155" s="238"/>
      <c r="H155" s="225"/>
      <c r="I155" s="238"/>
      <c r="J155" s="225"/>
      <c r="K155" s="181"/>
    </row>
    <row r="156" spans="1:11" ht="19.5" customHeight="1" x14ac:dyDescent="0.25">
      <c r="A156" s="232"/>
      <c r="B156" s="215" t="s">
        <v>34</v>
      </c>
      <c r="C156" s="233"/>
      <c r="D156" s="294">
        <v>8</v>
      </c>
      <c r="E156" s="294">
        <v>8</v>
      </c>
      <c r="F156" s="225"/>
      <c r="G156" s="238"/>
      <c r="H156" s="225"/>
      <c r="I156" s="238"/>
      <c r="J156" s="225"/>
      <c r="K156" s="181"/>
    </row>
    <row r="157" spans="1:11" ht="19.5" customHeight="1" x14ac:dyDescent="0.25">
      <c r="A157" s="232"/>
      <c r="B157" s="215" t="s">
        <v>58</v>
      </c>
      <c r="C157" s="233"/>
      <c r="D157" s="294">
        <v>9.6</v>
      </c>
      <c r="E157" s="294">
        <v>8</v>
      </c>
      <c r="F157" s="225"/>
      <c r="G157" s="238"/>
      <c r="H157" s="225"/>
      <c r="I157" s="238"/>
      <c r="J157" s="225"/>
      <c r="K157" s="181"/>
    </row>
    <row r="158" spans="1:11" ht="19.5" customHeight="1" x14ac:dyDescent="0.25">
      <c r="A158" s="232"/>
      <c r="B158" s="215" t="s">
        <v>66</v>
      </c>
      <c r="C158" s="233"/>
      <c r="D158" s="294">
        <v>1.5</v>
      </c>
      <c r="E158" s="294">
        <v>1.5</v>
      </c>
      <c r="F158" s="225"/>
      <c r="G158" s="238"/>
      <c r="H158" s="225"/>
      <c r="I158" s="238"/>
      <c r="J158" s="225"/>
      <c r="K158" s="181"/>
    </row>
    <row r="159" spans="1:11" ht="19.5" customHeight="1" x14ac:dyDescent="0.25">
      <c r="A159" s="232"/>
      <c r="B159" s="215" t="s">
        <v>362</v>
      </c>
      <c r="C159" s="233"/>
      <c r="D159" s="294"/>
      <c r="E159" s="294">
        <v>6</v>
      </c>
      <c r="F159" s="225"/>
      <c r="G159" s="238"/>
      <c r="H159" s="225"/>
      <c r="I159" s="238"/>
      <c r="J159" s="225"/>
      <c r="K159" s="181"/>
    </row>
    <row r="160" spans="1:11" ht="19.5" customHeight="1" x14ac:dyDescent="0.25">
      <c r="A160" s="232"/>
      <c r="B160" s="215" t="s">
        <v>129</v>
      </c>
      <c r="C160" s="233"/>
      <c r="D160" s="294">
        <v>2.7</v>
      </c>
      <c r="E160" s="294">
        <v>2.7</v>
      </c>
      <c r="F160" s="225"/>
      <c r="G160" s="238"/>
      <c r="H160" s="225"/>
      <c r="I160" s="238"/>
      <c r="J160" s="225"/>
      <c r="K160" s="181"/>
    </row>
    <row r="161" spans="1:11" ht="19.5" customHeight="1" x14ac:dyDescent="0.25">
      <c r="A161" s="232"/>
      <c r="B161" s="215" t="s">
        <v>61</v>
      </c>
      <c r="C161" s="233"/>
      <c r="D161" s="294"/>
      <c r="E161" s="294">
        <v>48</v>
      </c>
      <c r="F161" s="225"/>
      <c r="G161" s="238"/>
      <c r="H161" s="225"/>
      <c r="I161" s="238"/>
      <c r="J161" s="225"/>
      <c r="K161" s="181"/>
    </row>
    <row r="162" spans="1:11" ht="19.5" customHeight="1" x14ac:dyDescent="0.25">
      <c r="A162" s="232"/>
      <c r="B162" s="215" t="s">
        <v>66</v>
      </c>
      <c r="C162" s="233"/>
      <c r="D162" s="294">
        <v>2</v>
      </c>
      <c r="E162" s="294">
        <v>2</v>
      </c>
      <c r="F162" s="225"/>
      <c r="G162" s="238"/>
      <c r="H162" s="225"/>
      <c r="I162" s="238"/>
      <c r="J162" s="225"/>
      <c r="K162" s="181"/>
    </row>
    <row r="163" spans="1:11" ht="19.5" customHeight="1" x14ac:dyDescent="0.25">
      <c r="A163" s="232"/>
      <c r="B163" s="215" t="s">
        <v>363</v>
      </c>
      <c r="C163" s="233"/>
      <c r="D163" s="294"/>
      <c r="E163" s="294">
        <v>40</v>
      </c>
      <c r="F163" s="225"/>
      <c r="G163" s="238"/>
      <c r="H163" s="225"/>
      <c r="I163" s="238"/>
      <c r="J163" s="225"/>
      <c r="K163" s="181"/>
    </row>
    <row r="164" spans="1:11" ht="19.5" customHeight="1" x14ac:dyDescent="0.25">
      <c r="A164" s="232"/>
      <c r="B164" s="215" t="s">
        <v>364</v>
      </c>
      <c r="C164" s="233"/>
      <c r="D164" s="294"/>
      <c r="E164" s="294">
        <v>20</v>
      </c>
      <c r="F164" s="225"/>
      <c r="G164" s="238"/>
      <c r="H164" s="225"/>
      <c r="I164" s="238"/>
      <c r="J164" s="225"/>
      <c r="K164" s="181"/>
    </row>
    <row r="165" spans="1:11" ht="19.5" customHeight="1" x14ac:dyDescent="0.25">
      <c r="A165" s="232"/>
      <c r="B165" s="215" t="s">
        <v>165</v>
      </c>
      <c r="C165" s="233"/>
      <c r="D165" s="294">
        <v>5</v>
      </c>
      <c r="E165" s="294">
        <v>5</v>
      </c>
      <c r="F165" s="225"/>
      <c r="G165" s="238"/>
      <c r="H165" s="225"/>
      <c r="I165" s="238"/>
      <c r="J165" s="225"/>
      <c r="K165" s="181"/>
    </row>
    <row r="166" spans="1:11" ht="19.5" customHeight="1" x14ac:dyDescent="0.25">
      <c r="A166" s="232"/>
      <c r="B166" s="215" t="s">
        <v>129</v>
      </c>
      <c r="C166" s="233"/>
      <c r="D166" s="294">
        <v>1.5</v>
      </c>
      <c r="E166" s="294">
        <v>1.5</v>
      </c>
      <c r="F166" s="225"/>
      <c r="G166" s="238"/>
      <c r="H166" s="225"/>
      <c r="I166" s="238"/>
      <c r="J166" s="225"/>
      <c r="K166" s="181"/>
    </row>
    <row r="167" spans="1:11" ht="19.5" customHeight="1" x14ac:dyDescent="0.25">
      <c r="A167" s="232"/>
      <c r="B167" s="215" t="s">
        <v>77</v>
      </c>
      <c r="C167" s="233"/>
      <c r="D167" s="294">
        <v>15</v>
      </c>
      <c r="E167" s="294">
        <v>15</v>
      </c>
      <c r="F167" s="225"/>
      <c r="G167" s="238"/>
      <c r="H167" s="225"/>
      <c r="I167" s="238"/>
      <c r="J167" s="225"/>
      <c r="K167" s="181"/>
    </row>
    <row r="168" spans="1:11" ht="19.5" customHeight="1" x14ac:dyDescent="0.25">
      <c r="A168" s="232"/>
      <c r="B168" s="215" t="s">
        <v>214</v>
      </c>
      <c r="C168" s="233"/>
      <c r="D168" s="294">
        <v>1</v>
      </c>
      <c r="E168" s="294">
        <v>1</v>
      </c>
      <c r="F168" s="225"/>
      <c r="G168" s="238"/>
      <c r="H168" s="225"/>
      <c r="I168" s="238"/>
      <c r="J168" s="225"/>
      <c r="K168" s="181"/>
    </row>
    <row r="169" spans="1:11" ht="19.5" customHeight="1" x14ac:dyDescent="0.25">
      <c r="A169" s="232"/>
      <c r="B169" s="215" t="s">
        <v>36</v>
      </c>
      <c r="C169" s="233"/>
      <c r="D169" s="294">
        <v>0.16</v>
      </c>
      <c r="E169" s="294">
        <v>0.16</v>
      </c>
      <c r="F169" s="225"/>
      <c r="G169" s="238"/>
      <c r="H169" s="225"/>
      <c r="I169" s="238"/>
      <c r="J169" s="225"/>
      <c r="K169" s="181"/>
    </row>
    <row r="170" spans="1:11" ht="52.5" customHeight="1" x14ac:dyDescent="0.25">
      <c r="A170" s="232" t="s">
        <v>130</v>
      </c>
      <c r="B170" s="215"/>
      <c r="C170" s="20" t="s">
        <v>311</v>
      </c>
      <c r="D170" s="129"/>
      <c r="E170" s="129"/>
      <c r="F170" s="6">
        <v>4.1742520958083826</v>
      </c>
      <c r="G170" s="5">
        <v>2.6612586826347306</v>
      </c>
      <c r="H170" s="6">
        <v>23.446922155688625</v>
      </c>
      <c r="I170" s="5">
        <v>134.38047904191617</v>
      </c>
      <c r="J170" s="6"/>
      <c r="K170" s="1" t="s">
        <v>217</v>
      </c>
    </row>
    <row r="171" spans="1:11" ht="19.5" customHeight="1" x14ac:dyDescent="0.25">
      <c r="A171" s="232"/>
      <c r="B171" s="215" t="s">
        <v>268</v>
      </c>
      <c r="C171" s="233"/>
      <c r="D171" s="294">
        <v>38.5</v>
      </c>
      <c r="E171" s="294">
        <v>38.5</v>
      </c>
      <c r="F171" s="225"/>
      <c r="G171" s="238"/>
      <c r="H171" s="225"/>
      <c r="I171" s="238"/>
      <c r="J171" s="225"/>
      <c r="K171" s="181"/>
    </row>
    <row r="172" spans="1:11" ht="19.5" customHeight="1" x14ac:dyDescent="0.25">
      <c r="A172" s="232"/>
      <c r="B172" s="215" t="s">
        <v>137</v>
      </c>
      <c r="C172" s="233"/>
      <c r="D172" s="294">
        <v>231</v>
      </c>
      <c r="E172" s="294">
        <v>231</v>
      </c>
      <c r="F172" s="225"/>
      <c r="G172" s="238"/>
      <c r="H172" s="225"/>
      <c r="I172" s="238"/>
      <c r="J172" s="225"/>
      <c r="K172" s="181"/>
    </row>
    <row r="173" spans="1:11" ht="19.5" customHeight="1" x14ac:dyDescent="0.25">
      <c r="A173" s="232"/>
      <c r="B173" s="215" t="s">
        <v>36</v>
      </c>
      <c r="C173" s="233"/>
      <c r="D173" s="238">
        <v>0.45</v>
      </c>
      <c r="E173" s="238">
        <v>0.45</v>
      </c>
      <c r="F173" s="225"/>
      <c r="G173" s="238"/>
      <c r="H173" s="225"/>
      <c r="I173" s="238"/>
      <c r="J173" s="225"/>
      <c r="K173" s="181"/>
    </row>
    <row r="174" spans="1:11" ht="19.5" customHeight="1" x14ac:dyDescent="0.25">
      <c r="A174" s="232"/>
      <c r="B174" s="215" t="s">
        <v>139</v>
      </c>
      <c r="C174" s="233"/>
      <c r="D174" s="294">
        <v>3</v>
      </c>
      <c r="E174" s="294">
        <v>3</v>
      </c>
      <c r="F174" s="225"/>
      <c r="G174" s="238"/>
      <c r="H174" s="225"/>
      <c r="I174" s="238"/>
      <c r="J174" s="225"/>
      <c r="K174" s="181"/>
    </row>
    <row r="175" spans="1:11" ht="19.5" customHeight="1" x14ac:dyDescent="0.25">
      <c r="A175" s="232" t="s">
        <v>133</v>
      </c>
      <c r="B175" s="215"/>
      <c r="C175" s="233">
        <v>150</v>
      </c>
      <c r="D175" s="233"/>
      <c r="E175" s="233"/>
      <c r="F175" s="225">
        <v>0.12</v>
      </c>
      <c r="G175" s="238">
        <v>0.12</v>
      </c>
      <c r="H175" s="225">
        <v>11</v>
      </c>
      <c r="I175" s="238">
        <v>46.05</v>
      </c>
      <c r="J175" s="225">
        <v>0.68</v>
      </c>
      <c r="K175" s="193" t="s">
        <v>348</v>
      </c>
    </row>
    <row r="176" spans="1:11" ht="19.5" customHeight="1" x14ac:dyDescent="0.25">
      <c r="A176" s="232"/>
      <c r="B176" s="215" t="s">
        <v>135</v>
      </c>
      <c r="C176" s="233"/>
      <c r="D176" s="233">
        <v>27.4</v>
      </c>
      <c r="E176" s="233">
        <v>24</v>
      </c>
      <c r="F176" s="225"/>
      <c r="G176" s="238"/>
      <c r="H176" s="225"/>
      <c r="I176" s="238"/>
      <c r="J176" s="225"/>
      <c r="K176" s="12"/>
    </row>
    <row r="177" spans="1:11" ht="19.5" customHeight="1" x14ac:dyDescent="0.25">
      <c r="A177" s="232"/>
      <c r="B177" s="215" t="s">
        <v>312</v>
      </c>
      <c r="C177" s="233"/>
      <c r="D177" s="233">
        <v>5</v>
      </c>
      <c r="E177" s="233">
        <v>5</v>
      </c>
      <c r="F177" s="225"/>
      <c r="G177" s="238"/>
      <c r="H177" s="225"/>
      <c r="I177" s="238"/>
      <c r="J177" s="225"/>
      <c r="K177" s="12"/>
    </row>
    <row r="178" spans="1:11" ht="19.5" customHeight="1" x14ac:dyDescent="0.25">
      <c r="A178" s="232"/>
      <c r="B178" s="215" t="s">
        <v>77</v>
      </c>
      <c r="C178" s="233"/>
      <c r="D178" s="233">
        <v>153</v>
      </c>
      <c r="E178" s="233">
        <v>153</v>
      </c>
      <c r="F178" s="225"/>
      <c r="G178" s="238"/>
      <c r="H178" s="225"/>
      <c r="I178" s="238"/>
      <c r="J178" s="225"/>
      <c r="K178" s="12"/>
    </row>
    <row r="179" spans="1:11" ht="30.75" customHeight="1" x14ac:dyDescent="0.25">
      <c r="A179" s="232" t="s">
        <v>69</v>
      </c>
      <c r="B179" s="215"/>
      <c r="C179" s="233">
        <v>20</v>
      </c>
      <c r="D179" s="233">
        <v>20</v>
      </c>
      <c r="E179" s="233">
        <v>20</v>
      </c>
      <c r="F179" s="225">
        <v>1.52</v>
      </c>
      <c r="G179" s="238">
        <v>0.16000000000000003</v>
      </c>
      <c r="H179" s="225">
        <v>9.8400000000000016</v>
      </c>
      <c r="I179" s="238">
        <v>47.000000000000007</v>
      </c>
      <c r="J179" s="225">
        <v>0</v>
      </c>
      <c r="K179" s="193" t="s">
        <v>78</v>
      </c>
    </row>
    <row r="180" spans="1:11" ht="29.25" customHeight="1" thickBot="1" x14ac:dyDescent="0.3">
      <c r="A180" s="232" t="s">
        <v>79</v>
      </c>
      <c r="B180" s="215"/>
      <c r="C180" s="235">
        <v>35</v>
      </c>
      <c r="D180" s="235">
        <v>35</v>
      </c>
      <c r="E180" s="235">
        <v>35</v>
      </c>
      <c r="F180" s="246">
        <v>2.31</v>
      </c>
      <c r="G180" s="269">
        <v>0.42</v>
      </c>
      <c r="H180" s="225">
        <v>13.860000000000001</v>
      </c>
      <c r="I180" s="269">
        <v>69.3</v>
      </c>
      <c r="J180" s="224"/>
      <c r="K180" s="198" t="s">
        <v>80</v>
      </c>
    </row>
    <row r="181" spans="1:11" ht="19.5" customHeight="1" thickBot="1" x14ac:dyDescent="0.3">
      <c r="A181" s="250" t="s">
        <v>46</v>
      </c>
      <c r="B181" s="284"/>
      <c r="C181" s="296">
        <v>575</v>
      </c>
      <c r="D181" s="297"/>
      <c r="E181" s="252"/>
      <c r="F181" s="290">
        <f>F134+F140+F152+F170+F175+F179+F180</f>
        <v>14.850252095808383</v>
      </c>
      <c r="G181" s="290">
        <f t="shared" ref="G181:J181" si="6">G134+G140+G152+G170+G175+G179+G180</f>
        <v>15.66845868263473</v>
      </c>
      <c r="H181" s="290">
        <f t="shared" si="6"/>
        <v>74.431722155688632</v>
      </c>
      <c r="I181" s="290">
        <f t="shared" si="6"/>
        <v>504.8804790419162</v>
      </c>
      <c r="J181" s="290">
        <f t="shared" si="6"/>
        <v>9.82</v>
      </c>
      <c r="K181" s="199"/>
    </row>
    <row r="182" spans="1:11" ht="19.5" customHeight="1" x14ac:dyDescent="0.25">
      <c r="A182" s="215"/>
      <c r="B182" s="272" t="s">
        <v>81</v>
      </c>
      <c r="C182" s="295"/>
      <c r="D182" s="212"/>
      <c r="E182" s="298"/>
      <c r="F182" s="278"/>
      <c r="G182" s="213"/>
      <c r="H182" s="278"/>
      <c r="I182" s="278"/>
      <c r="J182" s="213"/>
      <c r="K182" s="181"/>
    </row>
    <row r="183" spans="1:11" ht="43.5" customHeight="1" x14ac:dyDescent="0.25">
      <c r="A183" s="232" t="s">
        <v>140</v>
      </c>
      <c r="B183" s="215"/>
      <c r="C183" s="249" t="s">
        <v>313</v>
      </c>
      <c r="D183" s="224"/>
      <c r="E183" s="234"/>
      <c r="F183" s="238">
        <v>10.92</v>
      </c>
      <c r="G183" s="225">
        <v>12.113</v>
      </c>
      <c r="H183" s="238">
        <v>47.1</v>
      </c>
      <c r="I183" s="238">
        <v>345.5</v>
      </c>
      <c r="J183" s="225">
        <v>1.83</v>
      </c>
      <c r="K183" s="181" t="s">
        <v>314</v>
      </c>
    </row>
    <row r="184" spans="1:11" ht="19.5" customHeight="1" x14ac:dyDescent="0.25">
      <c r="A184" s="232"/>
      <c r="B184" s="215" t="s">
        <v>143</v>
      </c>
      <c r="C184" s="249"/>
      <c r="D184" s="224">
        <v>92.9</v>
      </c>
      <c r="E184" s="234">
        <v>91.1</v>
      </c>
      <c r="F184" s="238"/>
      <c r="G184" s="225"/>
      <c r="H184" s="238"/>
      <c r="I184" s="238"/>
      <c r="J184" s="225"/>
      <c r="K184" s="181"/>
    </row>
    <row r="185" spans="1:11" ht="19.5" customHeight="1" x14ac:dyDescent="0.25">
      <c r="A185" s="232"/>
      <c r="B185" s="215" t="s">
        <v>233</v>
      </c>
      <c r="C185" s="249"/>
      <c r="D185" s="224">
        <v>6</v>
      </c>
      <c r="E185" s="234">
        <v>6</v>
      </c>
      <c r="F185" s="238"/>
      <c r="G185" s="238"/>
      <c r="H185" s="238"/>
      <c r="I185" s="238"/>
      <c r="J185" s="225"/>
      <c r="K185" s="181"/>
    </row>
    <row r="186" spans="1:11" ht="19.5" customHeight="1" x14ac:dyDescent="0.25">
      <c r="A186" s="232"/>
      <c r="B186" s="215" t="s">
        <v>59</v>
      </c>
      <c r="C186" s="249"/>
      <c r="D186" s="224">
        <v>4.8</v>
      </c>
      <c r="E186" s="234">
        <v>4</v>
      </c>
      <c r="F186" s="238"/>
      <c r="G186" s="225"/>
      <c r="H186" s="238"/>
      <c r="I186" s="238"/>
      <c r="J186" s="225"/>
      <c r="K186" s="181"/>
    </row>
    <row r="187" spans="1:11" ht="19.5" customHeight="1" x14ac:dyDescent="0.25">
      <c r="A187" s="232"/>
      <c r="B187" s="215" t="s">
        <v>35</v>
      </c>
      <c r="C187" s="249"/>
      <c r="D187" s="224">
        <v>8</v>
      </c>
      <c r="E187" s="234">
        <v>8</v>
      </c>
      <c r="F187" s="238"/>
      <c r="G187" s="225"/>
      <c r="H187" s="238"/>
      <c r="I187" s="238"/>
      <c r="J187" s="225"/>
      <c r="K187" s="181"/>
    </row>
    <row r="188" spans="1:11" ht="19.5" customHeight="1" x14ac:dyDescent="0.25">
      <c r="A188" s="232"/>
      <c r="B188" s="215" t="s">
        <v>126</v>
      </c>
      <c r="C188" s="249"/>
      <c r="D188" s="224">
        <v>4</v>
      </c>
      <c r="E188" s="234">
        <v>4</v>
      </c>
      <c r="F188" s="238"/>
      <c r="G188" s="225"/>
      <c r="H188" s="238"/>
      <c r="I188" s="238"/>
      <c r="J188" s="225"/>
      <c r="K188" s="181"/>
    </row>
    <row r="189" spans="1:11" ht="19.5" customHeight="1" x14ac:dyDescent="0.25">
      <c r="A189" s="232"/>
      <c r="B189" s="215" t="s">
        <v>37</v>
      </c>
      <c r="C189" s="249"/>
      <c r="D189" s="224">
        <v>4</v>
      </c>
      <c r="E189" s="304">
        <v>4</v>
      </c>
      <c r="F189" s="238"/>
      <c r="G189" s="225"/>
      <c r="H189" s="238"/>
      <c r="I189" s="238"/>
      <c r="J189" s="225"/>
      <c r="K189" s="181"/>
    </row>
    <row r="190" spans="1:11" ht="19.5" customHeight="1" x14ac:dyDescent="0.25">
      <c r="A190" s="232"/>
      <c r="B190" s="215" t="s">
        <v>70</v>
      </c>
      <c r="C190" s="249"/>
      <c r="D190" s="224">
        <v>4</v>
      </c>
      <c r="E190" s="234">
        <v>4</v>
      </c>
      <c r="F190" s="238"/>
      <c r="G190" s="225"/>
      <c r="H190" s="238"/>
      <c r="I190" s="238"/>
      <c r="J190" s="225"/>
      <c r="K190" s="181"/>
    </row>
    <row r="191" spans="1:11" ht="19.5" customHeight="1" x14ac:dyDescent="0.25">
      <c r="A191" s="232"/>
      <c r="B191" s="210" t="s">
        <v>36</v>
      </c>
      <c r="C191" s="249"/>
      <c r="D191" s="224">
        <v>0.5</v>
      </c>
      <c r="E191" s="234">
        <v>0.5</v>
      </c>
      <c r="F191" s="238"/>
      <c r="G191" s="225"/>
      <c r="H191" s="238"/>
      <c r="I191" s="238"/>
      <c r="J191" s="225"/>
      <c r="K191" s="181"/>
    </row>
    <row r="192" spans="1:11" ht="19.5" customHeight="1" x14ac:dyDescent="0.25">
      <c r="A192" s="215"/>
      <c r="B192" s="215" t="s">
        <v>146</v>
      </c>
      <c r="C192" s="249"/>
      <c r="D192" s="224">
        <v>30.6</v>
      </c>
      <c r="E192" s="234">
        <v>30</v>
      </c>
      <c r="F192" s="238"/>
      <c r="G192" s="225"/>
      <c r="H192" s="238"/>
      <c r="I192" s="238"/>
      <c r="J192" s="225"/>
      <c r="K192" s="181"/>
    </row>
    <row r="193" spans="1:11" ht="53.25" customHeight="1" thickBot="1" x14ac:dyDescent="0.3">
      <c r="A193" s="2" t="s">
        <v>175</v>
      </c>
      <c r="B193" s="9"/>
      <c r="C193" s="20">
        <v>125</v>
      </c>
      <c r="D193" s="25">
        <v>125</v>
      </c>
      <c r="E193" s="20">
        <v>125</v>
      </c>
      <c r="F193" s="6">
        <v>0.625</v>
      </c>
      <c r="G193" s="5"/>
      <c r="H193" s="6">
        <v>12.62</v>
      </c>
      <c r="I193" s="5">
        <v>52.77</v>
      </c>
      <c r="J193" s="6">
        <v>2.5</v>
      </c>
      <c r="K193" s="358" t="s">
        <v>112</v>
      </c>
    </row>
    <row r="194" spans="1:11" ht="19.5" customHeight="1" thickBot="1" x14ac:dyDescent="0.3">
      <c r="A194" s="250" t="s">
        <v>46</v>
      </c>
      <c r="B194" s="279"/>
      <c r="C194" s="306">
        <f>C193+130</f>
        <v>255</v>
      </c>
      <c r="D194" s="307"/>
      <c r="E194" s="282"/>
      <c r="F194" s="283">
        <f>F193+F183</f>
        <v>11.545</v>
      </c>
      <c r="G194" s="283">
        <f>G183+G193</f>
        <v>12.113</v>
      </c>
      <c r="H194" s="283">
        <f>H183+H193</f>
        <v>59.72</v>
      </c>
      <c r="I194" s="283">
        <f>I183+I193</f>
        <v>398.27</v>
      </c>
      <c r="J194" s="283">
        <f>J183+J193</f>
        <v>4.33</v>
      </c>
      <c r="K194" s="194"/>
    </row>
    <row r="195" spans="1:11" ht="19.5" customHeight="1" thickBot="1" x14ac:dyDescent="0.3">
      <c r="A195" s="250" t="s">
        <v>97</v>
      </c>
      <c r="B195" s="284"/>
      <c r="C195" s="296">
        <f>C194+C181+C132+C127</f>
        <v>1351</v>
      </c>
      <c r="D195" s="254"/>
      <c r="E195" s="254"/>
      <c r="F195" s="254">
        <f>F194+F181+F132+F127</f>
        <v>42.723070378667124</v>
      </c>
      <c r="G195" s="254">
        <f t="shared" ref="G195:J195" si="7">G194+G181+G132+G127</f>
        <v>47.869767724981685</v>
      </c>
      <c r="H195" s="254">
        <f t="shared" si="7"/>
        <v>184.01544695084934</v>
      </c>
      <c r="I195" s="254">
        <f t="shared" si="7"/>
        <v>1339.8082573721763</v>
      </c>
      <c r="J195" s="254">
        <f t="shared" si="7"/>
        <v>16.630000000000003</v>
      </c>
      <c r="K195" s="199"/>
    </row>
    <row r="196" spans="1:11" ht="19.5" customHeight="1" x14ac:dyDescent="0.25">
      <c r="A196" s="216"/>
      <c r="B196" s="245"/>
      <c r="C196" s="285"/>
      <c r="D196" s="258"/>
      <c r="E196" s="258"/>
      <c r="F196" s="308"/>
      <c r="G196" s="308"/>
      <c r="H196" s="308"/>
      <c r="I196" s="308"/>
      <c r="J196" s="308"/>
      <c r="K196" s="185"/>
    </row>
    <row r="197" spans="1:11" ht="19.5" customHeight="1" thickBot="1" x14ac:dyDescent="0.3">
      <c r="A197" s="216" t="s">
        <v>151</v>
      </c>
      <c r="B197" s="216"/>
      <c r="C197" s="222"/>
      <c r="D197" s="223"/>
      <c r="E197" s="224"/>
      <c r="F197" s="225"/>
      <c r="G197" s="225"/>
      <c r="H197" s="225"/>
      <c r="I197" s="225"/>
      <c r="J197" s="225"/>
      <c r="K197" s="197"/>
    </row>
    <row r="198" spans="1:11" ht="30" customHeight="1" x14ac:dyDescent="0.25">
      <c r="A198" s="226" t="s">
        <v>10</v>
      </c>
      <c r="B198" s="227"/>
      <c r="C198" s="228" t="s">
        <v>11</v>
      </c>
      <c r="D198" s="309" t="s">
        <v>12</v>
      </c>
      <c r="E198" s="228" t="s">
        <v>12</v>
      </c>
      <c r="F198" s="538" t="s">
        <v>13</v>
      </c>
      <c r="G198" s="539"/>
      <c r="H198" s="540"/>
      <c r="I198" s="230" t="s">
        <v>14</v>
      </c>
      <c r="J198" s="231" t="s">
        <v>15</v>
      </c>
      <c r="K198" s="186" t="s">
        <v>99</v>
      </c>
    </row>
    <row r="199" spans="1:11" ht="19.5" customHeight="1" thickBot="1" x14ac:dyDescent="0.3">
      <c r="A199" s="232" t="s">
        <v>17</v>
      </c>
      <c r="B199" s="215"/>
      <c r="C199" s="233" t="s">
        <v>18</v>
      </c>
      <c r="D199" s="224" t="s">
        <v>19</v>
      </c>
      <c r="E199" s="233" t="s">
        <v>19</v>
      </c>
      <c r="F199" s="237"/>
      <c r="G199" s="237"/>
      <c r="H199" s="237"/>
      <c r="I199" s="238" t="s">
        <v>210</v>
      </c>
      <c r="J199" s="225"/>
      <c r="K199" s="187" t="s">
        <v>100</v>
      </c>
    </row>
    <row r="200" spans="1:11" ht="19.5" customHeight="1" thickBot="1" x14ac:dyDescent="0.3">
      <c r="A200" s="232"/>
      <c r="B200" s="215"/>
      <c r="C200" s="233"/>
      <c r="D200" s="270" t="s">
        <v>21</v>
      </c>
      <c r="E200" s="241" t="s">
        <v>22</v>
      </c>
      <c r="F200" s="310" t="s">
        <v>23</v>
      </c>
      <c r="G200" s="230" t="s">
        <v>24</v>
      </c>
      <c r="H200" s="231" t="s">
        <v>25</v>
      </c>
      <c r="I200" s="230" t="s">
        <v>26</v>
      </c>
      <c r="J200" s="248" t="s">
        <v>27</v>
      </c>
      <c r="K200" s="187"/>
    </row>
    <row r="201" spans="1:11" ht="19.5" customHeight="1" x14ac:dyDescent="0.25">
      <c r="A201" s="226"/>
      <c r="B201" s="245" t="s">
        <v>28</v>
      </c>
      <c r="C201" s="228"/>
      <c r="D201" s="309"/>
      <c r="E201" s="228"/>
      <c r="F201" s="231"/>
      <c r="G201" s="230"/>
      <c r="H201" s="231"/>
      <c r="I201" s="230"/>
      <c r="J201" s="231"/>
      <c r="K201" s="190"/>
    </row>
    <row r="202" spans="1:11" ht="30.75" customHeight="1" x14ac:dyDescent="0.25">
      <c r="A202" s="232" t="s">
        <v>335</v>
      </c>
      <c r="B202" s="215"/>
      <c r="C202" s="233" t="s">
        <v>295</v>
      </c>
      <c r="D202" s="225"/>
      <c r="E202" s="238"/>
      <c r="F202" s="225">
        <v>4.2449520958083831</v>
      </c>
      <c r="G202" s="238">
        <v>4.5996586826347308</v>
      </c>
      <c r="H202" s="225">
        <v>22.61392215568862</v>
      </c>
      <c r="I202" s="238">
        <v>149.26047904191614</v>
      </c>
      <c r="J202" s="225">
        <v>0.82</v>
      </c>
      <c r="K202" s="181" t="s">
        <v>237</v>
      </c>
    </row>
    <row r="203" spans="1:11" ht="19.5" customHeight="1" x14ac:dyDescent="0.25">
      <c r="A203" s="232"/>
      <c r="B203" s="215" t="s">
        <v>144</v>
      </c>
      <c r="C203" s="233"/>
      <c r="D203" s="225">
        <v>18</v>
      </c>
      <c r="E203" s="238">
        <v>18</v>
      </c>
      <c r="F203" s="225"/>
      <c r="G203" s="238"/>
      <c r="H203" s="225"/>
      <c r="I203" s="238"/>
      <c r="J203" s="225"/>
      <c r="K203" s="181"/>
    </row>
    <row r="204" spans="1:11" ht="19.5" customHeight="1" x14ac:dyDescent="0.25">
      <c r="A204" s="232"/>
      <c r="B204" s="215" t="s">
        <v>33</v>
      </c>
      <c r="C204" s="233"/>
      <c r="D204" s="225">
        <v>123</v>
      </c>
      <c r="E204" s="238">
        <v>123</v>
      </c>
      <c r="F204" s="225"/>
      <c r="G204" s="238"/>
      <c r="H204" s="225"/>
      <c r="I204" s="238"/>
      <c r="J204" s="225"/>
      <c r="K204" s="181"/>
    </row>
    <row r="205" spans="1:11" ht="19.5" customHeight="1" x14ac:dyDescent="0.25">
      <c r="A205" s="232"/>
      <c r="B205" s="215" t="s">
        <v>35</v>
      </c>
      <c r="C205" s="233"/>
      <c r="D205" s="225">
        <v>2</v>
      </c>
      <c r="E205" s="238">
        <v>2</v>
      </c>
      <c r="F205" s="225"/>
      <c r="G205" s="238"/>
      <c r="H205" s="225"/>
      <c r="I205" s="238"/>
      <c r="J205" s="225"/>
      <c r="K205" s="181"/>
    </row>
    <row r="206" spans="1:11" ht="19.5" customHeight="1" x14ac:dyDescent="0.25">
      <c r="A206" s="232"/>
      <c r="B206" s="210" t="s">
        <v>36</v>
      </c>
      <c r="C206" s="233"/>
      <c r="D206" s="225">
        <v>0.4</v>
      </c>
      <c r="E206" s="238">
        <v>0.4</v>
      </c>
      <c r="F206" s="225"/>
      <c r="G206" s="238"/>
      <c r="H206" s="225"/>
      <c r="I206" s="238"/>
      <c r="J206" s="225"/>
      <c r="K206" s="181"/>
    </row>
    <row r="207" spans="1:11" ht="19.5" customHeight="1" x14ac:dyDescent="0.25">
      <c r="A207" s="232"/>
      <c r="B207" s="215" t="s">
        <v>37</v>
      </c>
      <c r="C207" s="233"/>
      <c r="D207" s="225">
        <v>3</v>
      </c>
      <c r="E207" s="238">
        <v>3</v>
      </c>
      <c r="F207" s="225"/>
      <c r="G207" s="238"/>
      <c r="H207" s="225"/>
      <c r="I207" s="238"/>
      <c r="J207" s="225"/>
      <c r="K207" s="181"/>
    </row>
    <row r="208" spans="1:11" ht="29.25" customHeight="1" x14ac:dyDescent="0.25">
      <c r="A208" s="82" t="s">
        <v>349</v>
      </c>
      <c r="B208" s="53"/>
      <c r="C208" s="15" t="s">
        <v>39</v>
      </c>
      <c r="D208" s="123"/>
      <c r="E208" s="124"/>
      <c r="F208" s="19">
        <v>2.673</v>
      </c>
      <c r="G208" s="18">
        <v>2.2679999999999998</v>
      </c>
      <c r="H208" s="19">
        <v>10.341733133433284</v>
      </c>
      <c r="I208" s="18">
        <v>72.701919040479751</v>
      </c>
      <c r="J208" s="19">
        <v>1.2</v>
      </c>
      <c r="K208" s="358" t="s">
        <v>152</v>
      </c>
    </row>
    <row r="209" spans="1:11" ht="19.5" customHeight="1" x14ac:dyDescent="0.25">
      <c r="A209" s="82"/>
      <c r="B209" s="9" t="s">
        <v>96</v>
      </c>
      <c r="C209" s="84"/>
      <c r="D209" s="16">
        <v>0.45</v>
      </c>
      <c r="E209" s="15">
        <v>0.45</v>
      </c>
      <c r="F209" s="19"/>
      <c r="G209" s="18"/>
      <c r="H209" s="19"/>
      <c r="I209" s="18"/>
      <c r="J209" s="19"/>
      <c r="K209" s="358"/>
    </row>
    <row r="210" spans="1:11" ht="19.5" customHeight="1" x14ac:dyDescent="0.25">
      <c r="A210" s="82"/>
      <c r="B210" s="53" t="s">
        <v>35</v>
      </c>
      <c r="C210" s="84"/>
      <c r="D210" s="16">
        <v>6</v>
      </c>
      <c r="E210" s="15">
        <v>6</v>
      </c>
      <c r="F210" s="19"/>
      <c r="G210" s="18"/>
      <c r="H210" s="19"/>
      <c r="I210" s="18"/>
      <c r="J210" s="19"/>
      <c r="K210" s="358"/>
    </row>
    <row r="211" spans="1:11" ht="19.5" customHeight="1" x14ac:dyDescent="0.25">
      <c r="A211" s="82"/>
      <c r="B211" s="53" t="s">
        <v>33</v>
      </c>
      <c r="C211" s="84"/>
      <c r="D211" s="16">
        <v>92</v>
      </c>
      <c r="E211" s="15">
        <v>90</v>
      </c>
      <c r="F211" s="19"/>
      <c r="G211" s="18"/>
      <c r="H211" s="19"/>
      <c r="I211" s="18"/>
      <c r="J211" s="19"/>
      <c r="K211" s="358"/>
    </row>
    <row r="212" spans="1:11" ht="19.5" customHeight="1" x14ac:dyDescent="0.25">
      <c r="A212" s="82"/>
      <c r="B212" s="53" t="s">
        <v>34</v>
      </c>
      <c r="C212" s="84"/>
      <c r="D212" s="16">
        <v>90</v>
      </c>
      <c r="E212" s="15">
        <v>90</v>
      </c>
      <c r="F212" s="19"/>
      <c r="G212" s="18"/>
      <c r="H212" s="19"/>
      <c r="I212" s="18"/>
      <c r="J212" s="19"/>
      <c r="K212" s="358"/>
    </row>
    <row r="213" spans="1:11" ht="30.75" customHeight="1" x14ac:dyDescent="0.25">
      <c r="A213" s="232" t="s">
        <v>296</v>
      </c>
      <c r="B213" s="215"/>
      <c r="C213" s="249" t="s">
        <v>297</v>
      </c>
      <c r="D213" s="234"/>
      <c r="E213" s="233"/>
      <c r="F213" s="246">
        <v>1.915</v>
      </c>
      <c r="G213" s="238">
        <v>4.3549999999999995</v>
      </c>
      <c r="H213" s="225">
        <v>12.920000000000002</v>
      </c>
      <c r="I213" s="238">
        <v>98.500000000000014</v>
      </c>
      <c r="J213" s="224"/>
      <c r="K213" s="181" t="s">
        <v>44</v>
      </c>
    </row>
    <row r="214" spans="1:11" ht="19.5" customHeight="1" x14ac:dyDescent="0.25">
      <c r="A214" s="232"/>
      <c r="B214" s="215" t="s">
        <v>45</v>
      </c>
      <c r="C214" s="233"/>
      <c r="D214" s="234">
        <v>25</v>
      </c>
      <c r="E214" s="233">
        <v>25</v>
      </c>
      <c r="F214" s="234"/>
      <c r="G214" s="233"/>
      <c r="H214" s="224"/>
      <c r="I214" s="233"/>
      <c r="J214" s="224"/>
      <c r="K214" s="181"/>
    </row>
    <row r="215" spans="1:11" ht="19.5" customHeight="1" thickBot="1" x14ac:dyDescent="0.3">
      <c r="A215" s="232"/>
      <c r="B215" s="215" t="s">
        <v>37</v>
      </c>
      <c r="C215" s="233"/>
      <c r="D215" s="234">
        <v>5</v>
      </c>
      <c r="E215" s="233">
        <v>5</v>
      </c>
      <c r="F215" s="234" t="s">
        <v>8</v>
      </c>
      <c r="G215" s="235"/>
      <c r="H215" s="224"/>
      <c r="I215" s="235"/>
      <c r="J215" s="224"/>
      <c r="K215" s="181"/>
    </row>
    <row r="216" spans="1:11" ht="19.5" customHeight="1" thickBot="1" x14ac:dyDescent="0.3">
      <c r="A216" s="250" t="s">
        <v>46</v>
      </c>
      <c r="B216" s="251"/>
      <c r="C216" s="252">
        <f>25+5+186+143</f>
        <v>359</v>
      </c>
      <c r="D216" s="270"/>
      <c r="E216" s="241"/>
      <c r="F216" s="254">
        <f>F202+F208+F213</f>
        <v>8.832952095808384</v>
      </c>
      <c r="G216" s="254">
        <f>G202+G208+G213</f>
        <v>11.22265868263473</v>
      </c>
      <c r="H216" s="254">
        <f>H202+H208+H213</f>
        <v>45.875655289121909</v>
      </c>
      <c r="I216" s="254">
        <f>I202+I208+I213</f>
        <v>320.46239808239591</v>
      </c>
      <c r="J216" s="254">
        <f>J202+J208+J213</f>
        <v>2.02</v>
      </c>
      <c r="K216" s="192"/>
    </row>
    <row r="217" spans="1:11" ht="19.5" customHeight="1" x14ac:dyDescent="0.25">
      <c r="A217" s="232"/>
      <c r="B217" s="216" t="s">
        <v>47</v>
      </c>
      <c r="C217" s="228"/>
      <c r="D217" s="224"/>
      <c r="E217" s="233"/>
      <c r="F217" s="231"/>
      <c r="G217" s="238"/>
      <c r="H217" s="231"/>
      <c r="I217" s="238"/>
      <c r="J217" s="231"/>
      <c r="K217" s="181"/>
    </row>
    <row r="218" spans="1:11" ht="19.5" customHeight="1" thickBot="1" x14ac:dyDescent="0.3">
      <c r="A218" s="232" t="s">
        <v>352</v>
      </c>
      <c r="B218" s="215"/>
      <c r="C218" s="233">
        <v>100</v>
      </c>
      <c r="D218" s="224">
        <v>100</v>
      </c>
      <c r="E218" s="233">
        <v>100</v>
      </c>
      <c r="F218" s="225">
        <v>0.4</v>
      </c>
      <c r="G218" s="238">
        <v>0.4</v>
      </c>
      <c r="H218" s="225">
        <v>9.8000000000000007</v>
      </c>
      <c r="I218" s="238">
        <v>47</v>
      </c>
      <c r="J218" s="225">
        <v>10</v>
      </c>
      <c r="K218" s="193" t="s">
        <v>298</v>
      </c>
    </row>
    <row r="219" spans="1:11" ht="19.5" customHeight="1" thickBot="1" x14ac:dyDescent="0.3">
      <c r="A219" s="250" t="s">
        <v>46</v>
      </c>
      <c r="B219" s="251"/>
      <c r="C219" s="252">
        <v>100</v>
      </c>
      <c r="D219" s="270"/>
      <c r="E219" s="241"/>
      <c r="F219" s="271">
        <f>F218</f>
        <v>0.4</v>
      </c>
      <c r="G219" s="254">
        <f>G218</f>
        <v>0.4</v>
      </c>
      <c r="H219" s="271">
        <f>H218</f>
        <v>9.8000000000000007</v>
      </c>
      <c r="I219" s="254">
        <f>I218</f>
        <v>47</v>
      </c>
      <c r="J219" s="271">
        <f>J218</f>
        <v>10</v>
      </c>
      <c r="K219" s="192"/>
    </row>
    <row r="220" spans="1:11" ht="19.5" customHeight="1" x14ac:dyDescent="0.25">
      <c r="A220" s="226"/>
      <c r="B220" s="245" t="s">
        <v>50</v>
      </c>
      <c r="C220" s="229"/>
      <c r="D220" s="228"/>
      <c r="E220" s="309"/>
      <c r="F220" s="248"/>
      <c r="G220" s="230"/>
      <c r="H220" s="231"/>
      <c r="I220" s="230"/>
      <c r="J220" s="231"/>
      <c r="K220" s="195"/>
    </row>
    <row r="221" spans="1:11" s="408" customFormat="1" ht="47.25" customHeight="1" x14ac:dyDescent="0.25">
      <c r="A221" s="475" t="s">
        <v>492</v>
      </c>
      <c r="B221" s="264"/>
      <c r="C221" s="476">
        <v>30</v>
      </c>
      <c r="D221" s="471"/>
      <c r="E221" s="470"/>
      <c r="F221" s="471">
        <v>0.51</v>
      </c>
      <c r="G221" s="470">
        <v>1.5</v>
      </c>
      <c r="H221" s="471">
        <v>2.54</v>
      </c>
      <c r="I221" s="470">
        <v>25.71</v>
      </c>
      <c r="J221" s="471"/>
      <c r="K221" s="478" t="s">
        <v>494</v>
      </c>
    </row>
    <row r="222" spans="1:11" s="408" customFormat="1" ht="19.5" customHeight="1" x14ac:dyDescent="0.25">
      <c r="A222" s="264"/>
      <c r="B222" s="264" t="s">
        <v>493</v>
      </c>
      <c r="C222" s="476"/>
      <c r="D222" s="471">
        <v>34.32</v>
      </c>
      <c r="E222" s="470">
        <v>24</v>
      </c>
      <c r="F222" s="471"/>
      <c r="G222" s="470"/>
      <c r="H222" s="471"/>
      <c r="I222" s="470"/>
      <c r="J222" s="471"/>
      <c r="K222" s="470"/>
    </row>
    <row r="223" spans="1:11" s="408" customFormat="1" ht="19.5" customHeight="1" x14ac:dyDescent="0.25">
      <c r="A223" s="264"/>
      <c r="B223" s="264" t="s">
        <v>118</v>
      </c>
      <c r="C223" s="476"/>
      <c r="D223" s="471">
        <v>3.6</v>
      </c>
      <c r="E223" s="470">
        <v>3</v>
      </c>
      <c r="F223" s="471"/>
      <c r="G223" s="470"/>
      <c r="H223" s="471"/>
      <c r="I223" s="470"/>
      <c r="J223" s="471"/>
      <c r="K223" s="470"/>
    </row>
    <row r="224" spans="1:11" s="408" customFormat="1" ht="19.5" customHeight="1" x14ac:dyDescent="0.25">
      <c r="A224" s="264"/>
      <c r="B224" s="264" t="s">
        <v>145</v>
      </c>
      <c r="C224" s="476"/>
      <c r="D224" s="471">
        <v>1.5</v>
      </c>
      <c r="E224" s="470">
        <v>1.5</v>
      </c>
      <c r="F224" s="471"/>
      <c r="G224" s="470"/>
      <c r="H224" s="471"/>
      <c r="I224" s="470"/>
      <c r="J224" s="471"/>
      <c r="K224" s="470"/>
    </row>
    <row r="225" spans="1:11" s="408" customFormat="1" ht="19.5" customHeight="1" x14ac:dyDescent="0.25">
      <c r="A225" s="264"/>
      <c r="B225" s="264" t="s">
        <v>72</v>
      </c>
      <c r="C225" s="476"/>
      <c r="D225" s="471">
        <v>1.5</v>
      </c>
      <c r="E225" s="470">
        <v>1.5</v>
      </c>
      <c r="F225" s="471"/>
      <c r="G225" s="470"/>
      <c r="H225" s="471"/>
      <c r="I225" s="470"/>
      <c r="J225" s="471"/>
      <c r="K225" s="470"/>
    </row>
    <row r="226" spans="1:11" ht="49.5" customHeight="1" x14ac:dyDescent="0.25">
      <c r="A226" s="299" t="s">
        <v>373</v>
      </c>
      <c r="B226" s="215"/>
      <c r="C226" s="312" t="s">
        <v>189</v>
      </c>
      <c r="D226" s="294"/>
      <c r="E226" s="305"/>
      <c r="F226" s="313">
        <v>3.294</v>
      </c>
      <c r="G226" s="314">
        <v>3.1619999999999995</v>
      </c>
      <c r="H226" s="315">
        <v>9.9209999999999994</v>
      </c>
      <c r="I226" s="314">
        <v>88.95</v>
      </c>
      <c r="J226" s="315">
        <v>3.5</v>
      </c>
      <c r="K226" s="181" t="s">
        <v>317</v>
      </c>
    </row>
    <row r="227" spans="1:11" ht="19.5" customHeight="1" x14ac:dyDescent="0.25">
      <c r="A227" s="232"/>
      <c r="B227" s="215" t="s">
        <v>63</v>
      </c>
      <c r="C227" s="312"/>
      <c r="D227" s="238">
        <v>40</v>
      </c>
      <c r="E227" s="224">
        <v>30</v>
      </c>
      <c r="F227" s="246"/>
      <c r="G227" s="238"/>
      <c r="H227" s="225"/>
      <c r="I227" s="238"/>
      <c r="J227" s="225"/>
      <c r="K227" s="181"/>
    </row>
    <row r="228" spans="1:11" ht="19.5" customHeight="1" x14ac:dyDescent="0.25">
      <c r="A228" s="232"/>
      <c r="B228" s="215" t="s">
        <v>318</v>
      </c>
      <c r="C228" s="312"/>
      <c r="D228" s="233">
        <v>12.15</v>
      </c>
      <c r="E228" s="224">
        <v>12</v>
      </c>
      <c r="F228" s="246"/>
      <c r="G228" s="238"/>
      <c r="H228" s="225"/>
      <c r="I228" s="238"/>
      <c r="J228" s="225"/>
      <c r="K228" s="181"/>
    </row>
    <row r="229" spans="1:11" ht="19.5" customHeight="1" x14ac:dyDescent="0.25">
      <c r="A229" s="232"/>
      <c r="B229" s="215" t="s">
        <v>319</v>
      </c>
      <c r="C229" s="312"/>
      <c r="D229" s="233">
        <v>7.2</v>
      </c>
      <c r="E229" s="224">
        <v>6</v>
      </c>
      <c r="F229" s="246"/>
      <c r="G229" s="238"/>
      <c r="H229" s="225"/>
      <c r="I229" s="238"/>
      <c r="J229" s="225"/>
      <c r="K229" s="181"/>
    </row>
    <row r="230" spans="1:11" ht="19.5" customHeight="1" x14ac:dyDescent="0.25">
      <c r="A230" s="232"/>
      <c r="B230" s="215" t="s">
        <v>64</v>
      </c>
      <c r="C230" s="312"/>
      <c r="D230" s="233">
        <v>9.6</v>
      </c>
      <c r="E230" s="224">
        <v>7.5</v>
      </c>
      <c r="F230" s="246"/>
      <c r="G230" s="238"/>
      <c r="H230" s="225"/>
      <c r="I230" s="238"/>
      <c r="J230" s="225"/>
      <c r="K230" s="181"/>
    </row>
    <row r="231" spans="1:11" ht="19.5" customHeight="1" x14ac:dyDescent="0.25">
      <c r="A231" s="232"/>
      <c r="B231" s="215" t="s">
        <v>36</v>
      </c>
      <c r="C231" s="312"/>
      <c r="D231" s="233">
        <v>0.5</v>
      </c>
      <c r="E231" s="224">
        <v>0.5</v>
      </c>
      <c r="F231" s="246"/>
      <c r="G231" s="238"/>
      <c r="H231" s="225"/>
      <c r="I231" s="238"/>
      <c r="J231" s="225"/>
      <c r="K231" s="181"/>
    </row>
    <row r="232" spans="1:11" ht="19.5" customHeight="1" x14ac:dyDescent="0.25">
      <c r="A232" s="232"/>
      <c r="B232" s="210" t="s">
        <v>66</v>
      </c>
      <c r="C232" s="312"/>
      <c r="D232" s="233">
        <v>3</v>
      </c>
      <c r="E232" s="224">
        <v>3</v>
      </c>
      <c r="F232" s="246"/>
      <c r="G232" s="238"/>
      <c r="H232" s="225"/>
      <c r="I232" s="238"/>
      <c r="J232" s="225"/>
      <c r="K232" s="181"/>
    </row>
    <row r="233" spans="1:11" ht="19.5" customHeight="1" x14ac:dyDescent="0.25">
      <c r="A233" s="232"/>
      <c r="B233" s="215" t="s">
        <v>320</v>
      </c>
      <c r="C233" s="312"/>
      <c r="D233" s="233">
        <v>105</v>
      </c>
      <c r="E233" s="224">
        <v>105</v>
      </c>
      <c r="F233" s="246"/>
      <c r="G233" s="238"/>
      <c r="H233" s="225"/>
      <c r="I233" s="238"/>
      <c r="J233" s="225"/>
      <c r="K233" s="181"/>
    </row>
    <row r="234" spans="1:11" ht="31.5" customHeight="1" x14ac:dyDescent="0.25">
      <c r="A234" s="2" t="s">
        <v>374</v>
      </c>
      <c r="B234" s="9"/>
      <c r="C234" s="7">
        <v>150</v>
      </c>
      <c r="D234" s="5"/>
      <c r="E234" s="6"/>
      <c r="F234" s="4">
        <v>6.9149999999999974</v>
      </c>
      <c r="G234" s="5">
        <v>5.9538000000000011</v>
      </c>
      <c r="H234" s="6">
        <v>34.315800000000003</v>
      </c>
      <c r="I234" s="5">
        <v>217.97999999999996</v>
      </c>
      <c r="J234" s="6">
        <v>4.08</v>
      </c>
      <c r="K234" s="1" t="s">
        <v>158</v>
      </c>
    </row>
    <row r="235" spans="1:11" ht="19.5" customHeight="1" x14ac:dyDescent="0.25">
      <c r="A235" s="232"/>
      <c r="B235" s="215" t="s">
        <v>375</v>
      </c>
      <c r="C235" s="234"/>
      <c r="D235" s="238">
        <v>33.6</v>
      </c>
      <c r="E235" s="225">
        <v>33.6</v>
      </c>
      <c r="F235" s="246"/>
      <c r="G235" s="238"/>
      <c r="H235" s="225"/>
      <c r="I235" s="238"/>
      <c r="J235" s="225"/>
      <c r="K235" s="181"/>
    </row>
    <row r="236" spans="1:11" ht="30.75" customHeight="1" x14ac:dyDescent="0.25">
      <c r="A236" s="232"/>
      <c r="B236" s="215" t="s">
        <v>376</v>
      </c>
      <c r="C236" s="234"/>
      <c r="D236" s="238"/>
      <c r="E236" s="225">
        <v>24</v>
      </c>
      <c r="F236" s="246"/>
      <c r="G236" s="238"/>
      <c r="H236" s="225"/>
      <c r="I236" s="238"/>
      <c r="J236" s="225"/>
      <c r="K236" s="181"/>
    </row>
    <row r="237" spans="1:11" ht="19.5" customHeight="1" x14ac:dyDescent="0.25">
      <c r="A237" s="232"/>
      <c r="B237" s="215" t="s">
        <v>139</v>
      </c>
      <c r="C237" s="234"/>
      <c r="D237" s="238">
        <v>5</v>
      </c>
      <c r="E237" s="225">
        <v>5</v>
      </c>
      <c r="F237" s="246"/>
      <c r="G237" s="238"/>
      <c r="H237" s="225"/>
      <c r="I237" s="238"/>
      <c r="J237" s="225"/>
      <c r="K237" s="181"/>
    </row>
    <row r="238" spans="1:11" ht="19.5" customHeight="1" x14ac:dyDescent="0.25">
      <c r="A238" s="232"/>
      <c r="B238" s="215" t="s">
        <v>58</v>
      </c>
      <c r="C238" s="234"/>
      <c r="D238" s="238">
        <v>8.93</v>
      </c>
      <c r="E238" s="225">
        <v>7.5</v>
      </c>
      <c r="F238" s="246"/>
      <c r="G238" s="238"/>
      <c r="H238" s="225"/>
      <c r="I238" s="238"/>
      <c r="J238" s="225"/>
      <c r="K238" s="181"/>
    </row>
    <row r="239" spans="1:11" ht="19.5" customHeight="1" x14ac:dyDescent="0.25">
      <c r="A239" s="232"/>
      <c r="B239" s="215" t="s">
        <v>64</v>
      </c>
      <c r="C239" s="234"/>
      <c r="D239" s="238">
        <v>12.5</v>
      </c>
      <c r="E239" s="225">
        <v>10</v>
      </c>
      <c r="F239" s="246"/>
      <c r="G239" s="238"/>
      <c r="H239" s="225"/>
      <c r="I239" s="238"/>
      <c r="J239" s="225"/>
      <c r="K239" s="181"/>
    </row>
    <row r="240" spans="1:11" ht="19.5" customHeight="1" x14ac:dyDescent="0.25">
      <c r="A240" s="232"/>
      <c r="B240" s="215" t="s">
        <v>31</v>
      </c>
      <c r="C240" s="234"/>
      <c r="D240" s="238">
        <v>32</v>
      </c>
      <c r="E240" s="225">
        <v>32</v>
      </c>
      <c r="F240" s="246"/>
      <c r="G240" s="238"/>
      <c r="H240" s="225"/>
      <c r="I240" s="238"/>
      <c r="J240" s="225"/>
      <c r="K240" s="181"/>
    </row>
    <row r="241" spans="1:11" ht="19.5" customHeight="1" x14ac:dyDescent="0.25">
      <c r="A241" s="232"/>
      <c r="B241" s="215" t="s">
        <v>77</v>
      </c>
      <c r="C241" s="234"/>
      <c r="D241" s="238">
        <v>65</v>
      </c>
      <c r="E241" s="225">
        <v>65</v>
      </c>
      <c r="F241" s="246"/>
      <c r="G241" s="238"/>
      <c r="H241" s="225"/>
      <c r="I241" s="238"/>
      <c r="J241" s="225"/>
      <c r="K241" s="181"/>
    </row>
    <row r="242" spans="1:11" ht="19.5" customHeight="1" x14ac:dyDescent="0.25">
      <c r="A242" s="232"/>
      <c r="B242" s="215" t="s">
        <v>36</v>
      </c>
      <c r="C242" s="234"/>
      <c r="D242" s="238">
        <v>0.5</v>
      </c>
      <c r="E242" s="225">
        <v>0.5</v>
      </c>
      <c r="F242" s="246"/>
      <c r="G242" s="238"/>
      <c r="H242" s="225"/>
      <c r="I242" s="238"/>
      <c r="J242" s="225"/>
      <c r="K242" s="181"/>
    </row>
    <row r="243" spans="1:11" ht="19.5" customHeight="1" x14ac:dyDescent="0.25">
      <c r="A243" s="232"/>
      <c r="B243" s="215" t="s">
        <v>159</v>
      </c>
      <c r="C243" s="234"/>
      <c r="D243" s="238"/>
      <c r="E243" s="225">
        <v>126</v>
      </c>
      <c r="F243" s="246"/>
      <c r="G243" s="238"/>
      <c r="H243" s="225"/>
      <c r="I243" s="238"/>
      <c r="J243" s="225"/>
      <c r="K243" s="181"/>
    </row>
    <row r="244" spans="1:11" ht="39.75" customHeight="1" x14ac:dyDescent="0.25">
      <c r="A244" s="2" t="s">
        <v>321</v>
      </c>
      <c r="B244" s="9"/>
      <c r="C244" s="7">
        <v>150</v>
      </c>
      <c r="D244" s="5"/>
      <c r="E244" s="6"/>
      <c r="F244" s="4">
        <v>0.33</v>
      </c>
      <c r="G244" s="18">
        <v>1.4999999999999999E-2</v>
      </c>
      <c r="H244" s="6">
        <v>10.83</v>
      </c>
      <c r="I244" s="5">
        <v>44.85</v>
      </c>
      <c r="J244" s="6">
        <v>0</v>
      </c>
      <c r="K244" s="1" t="s">
        <v>187</v>
      </c>
    </row>
    <row r="245" spans="1:11" ht="19.5" customHeight="1" x14ac:dyDescent="0.25">
      <c r="A245" s="232"/>
      <c r="B245" s="215" t="s">
        <v>322</v>
      </c>
      <c r="C245" s="234"/>
      <c r="D245" s="238">
        <v>15.3</v>
      </c>
      <c r="E245" s="225">
        <v>15</v>
      </c>
      <c r="F245" s="246"/>
      <c r="G245" s="278"/>
      <c r="H245" s="225"/>
      <c r="I245" s="238"/>
      <c r="J245" s="225"/>
      <c r="K245" s="181"/>
    </row>
    <row r="246" spans="1:11" ht="19.5" customHeight="1" x14ac:dyDescent="0.25">
      <c r="A246" s="232"/>
      <c r="B246" s="215" t="s">
        <v>188</v>
      </c>
      <c r="C246" s="234"/>
      <c r="D246" s="294"/>
      <c r="E246" s="305">
        <v>24</v>
      </c>
      <c r="F246" s="246"/>
      <c r="G246" s="238"/>
      <c r="H246" s="225"/>
      <c r="I246" s="238"/>
      <c r="J246" s="315"/>
      <c r="K246" s="181"/>
    </row>
    <row r="247" spans="1:11" ht="19.5" customHeight="1" x14ac:dyDescent="0.25">
      <c r="A247" s="232"/>
      <c r="B247" s="215" t="s">
        <v>34</v>
      </c>
      <c r="C247" s="234"/>
      <c r="D247" s="238">
        <v>152</v>
      </c>
      <c r="E247" s="225">
        <v>152</v>
      </c>
      <c r="F247" s="246"/>
      <c r="G247" s="238"/>
      <c r="H247" s="225"/>
      <c r="I247" s="238"/>
      <c r="J247" s="315"/>
      <c r="K247" s="181"/>
    </row>
    <row r="248" spans="1:11" ht="19.5" customHeight="1" x14ac:dyDescent="0.25">
      <c r="A248" s="232"/>
      <c r="B248" s="215" t="s">
        <v>52</v>
      </c>
      <c r="C248" s="234"/>
      <c r="D248" s="294">
        <v>5</v>
      </c>
      <c r="E248" s="305">
        <v>5</v>
      </c>
      <c r="F248" s="246"/>
      <c r="G248" s="238"/>
      <c r="H248" s="225"/>
      <c r="I248" s="238"/>
      <c r="J248" s="315"/>
      <c r="K248" s="181"/>
    </row>
    <row r="249" spans="1:11" ht="30" customHeight="1" x14ac:dyDescent="0.25">
      <c r="A249" s="232" t="s">
        <v>69</v>
      </c>
      <c r="B249" s="215"/>
      <c r="C249" s="234">
        <v>20</v>
      </c>
      <c r="D249" s="294">
        <v>20</v>
      </c>
      <c r="E249" s="305">
        <v>20</v>
      </c>
      <c r="F249" s="246">
        <v>1.52</v>
      </c>
      <c r="G249" s="238">
        <v>0.16000000000000003</v>
      </c>
      <c r="H249" s="225">
        <v>9.8400000000000016</v>
      </c>
      <c r="I249" s="238">
        <v>47.000000000000007</v>
      </c>
      <c r="J249" s="315">
        <v>0</v>
      </c>
      <c r="K249" s="181" t="s">
        <v>78</v>
      </c>
    </row>
    <row r="250" spans="1:11" ht="27.75" customHeight="1" thickBot="1" x14ac:dyDescent="0.3">
      <c r="A250" s="232" t="s">
        <v>79</v>
      </c>
      <c r="B250" s="215"/>
      <c r="C250" s="234">
        <v>35</v>
      </c>
      <c r="D250" s="233">
        <v>35</v>
      </c>
      <c r="E250" s="224">
        <v>35</v>
      </c>
      <c r="F250" s="236">
        <v>2.31</v>
      </c>
      <c r="G250" s="269">
        <v>0.42</v>
      </c>
      <c r="H250" s="225">
        <v>13.860000000000001</v>
      </c>
      <c r="I250" s="269">
        <v>69.3</v>
      </c>
      <c r="J250" s="224"/>
      <c r="K250" s="196" t="s">
        <v>80</v>
      </c>
    </row>
    <row r="251" spans="1:11" ht="19.5" customHeight="1" thickBot="1" x14ac:dyDescent="0.3">
      <c r="A251" s="250" t="s">
        <v>46</v>
      </c>
      <c r="B251" s="251"/>
      <c r="C251" s="508">
        <f>C250+C249+C244+C234+C226+C221</f>
        <v>535</v>
      </c>
      <c r="D251" s="241"/>
      <c r="E251" s="319"/>
      <c r="F251" s="254">
        <f>F250+F249+F244+F234+F226+F221</f>
        <v>14.878999999999998</v>
      </c>
      <c r="G251" s="254">
        <f>G250+G249+G244+G234+G226+G221</f>
        <v>11.210800000000001</v>
      </c>
      <c r="H251" s="254">
        <f>H250+H249+H244+H234+H226+H221</f>
        <v>81.306799999999996</v>
      </c>
      <c r="I251" s="254">
        <f>I250+I249+I244+I234+I226+I221</f>
        <v>493.78999999999996</v>
      </c>
      <c r="J251" s="254">
        <f>J250+J249+J244+J234+J226+J221</f>
        <v>7.58</v>
      </c>
      <c r="K251" s="192"/>
    </row>
    <row r="252" spans="1:11" ht="19.5" customHeight="1" x14ac:dyDescent="0.25">
      <c r="A252" s="232"/>
      <c r="B252" s="272" t="s">
        <v>200</v>
      </c>
      <c r="C252" s="234"/>
      <c r="D252" s="233"/>
      <c r="E252" s="288"/>
      <c r="F252" s="224"/>
      <c r="G252" s="228"/>
      <c r="H252" s="224"/>
      <c r="I252" s="228"/>
      <c r="J252" s="224"/>
      <c r="K252" s="181"/>
    </row>
    <row r="253" spans="1:11" ht="30" customHeight="1" x14ac:dyDescent="0.25">
      <c r="A253" s="232" t="s">
        <v>160</v>
      </c>
      <c r="B253" s="215"/>
      <c r="C253" s="234">
        <v>50</v>
      </c>
      <c r="D253" s="238"/>
      <c r="E253" s="247"/>
      <c r="F253" s="225">
        <v>8.3804999999999996</v>
      </c>
      <c r="G253" s="238">
        <v>1.7654999999999998</v>
      </c>
      <c r="H253" s="225">
        <v>0.71199999999999986</v>
      </c>
      <c r="I253" s="238">
        <v>54.999999999999993</v>
      </c>
      <c r="J253" s="225">
        <v>0.83</v>
      </c>
      <c r="K253" s="181" t="s">
        <v>161</v>
      </c>
    </row>
    <row r="254" spans="1:11" ht="19.5" customHeight="1" x14ac:dyDescent="0.25">
      <c r="A254" s="232"/>
      <c r="B254" s="215" t="s">
        <v>88</v>
      </c>
      <c r="C254" s="234"/>
      <c r="D254" s="238">
        <v>51.3</v>
      </c>
      <c r="E254" s="247">
        <v>37.5</v>
      </c>
      <c r="F254" s="225"/>
      <c r="G254" s="238"/>
      <c r="H254" s="225"/>
      <c r="I254" s="238"/>
      <c r="J254" s="225"/>
      <c r="K254" s="181"/>
    </row>
    <row r="255" spans="1:11" ht="19.5" customHeight="1" x14ac:dyDescent="0.25">
      <c r="A255" s="232"/>
      <c r="B255" s="215" t="s">
        <v>162</v>
      </c>
      <c r="C255" s="234"/>
      <c r="D255" s="238">
        <v>39.380000000000003</v>
      </c>
      <c r="E255" s="247">
        <v>37.5</v>
      </c>
      <c r="F255" s="225"/>
      <c r="G255" s="238"/>
      <c r="H255" s="225"/>
      <c r="I255" s="238"/>
      <c r="J255" s="225"/>
      <c r="K255" s="181"/>
    </row>
    <row r="256" spans="1:11" ht="19.5" customHeight="1" x14ac:dyDescent="0.25">
      <c r="A256" s="232"/>
      <c r="B256" s="215" t="s">
        <v>89</v>
      </c>
      <c r="C256" s="234"/>
      <c r="D256" s="238">
        <v>10</v>
      </c>
      <c r="E256" s="247">
        <v>10</v>
      </c>
      <c r="F256" s="225"/>
      <c r="G256" s="238"/>
      <c r="H256" s="225"/>
      <c r="I256" s="238"/>
      <c r="J256" s="225"/>
      <c r="K256" s="181"/>
    </row>
    <row r="257" spans="1:11" ht="19.5" customHeight="1" x14ac:dyDescent="0.25">
      <c r="A257" s="232"/>
      <c r="B257" s="215" t="s">
        <v>163</v>
      </c>
      <c r="C257" s="234"/>
      <c r="D257" s="238">
        <v>6</v>
      </c>
      <c r="E257" s="247">
        <v>5</v>
      </c>
      <c r="F257" s="225"/>
      <c r="G257" s="238"/>
      <c r="H257" s="225"/>
      <c r="I257" s="238"/>
      <c r="J257" s="225"/>
      <c r="K257" s="181"/>
    </row>
    <row r="258" spans="1:11" ht="19.5" customHeight="1" x14ac:dyDescent="0.25">
      <c r="A258" s="232"/>
      <c r="B258" s="215" t="s">
        <v>139</v>
      </c>
      <c r="C258" s="234"/>
      <c r="D258" s="238">
        <v>1.6</v>
      </c>
      <c r="E258" s="247">
        <v>1.6</v>
      </c>
      <c r="F258" s="225"/>
      <c r="G258" s="238"/>
      <c r="H258" s="225"/>
      <c r="I258" s="238"/>
      <c r="J258" s="225"/>
      <c r="K258" s="181"/>
    </row>
    <row r="259" spans="1:11" ht="19.5" customHeight="1" x14ac:dyDescent="0.25">
      <c r="A259" s="232"/>
      <c r="B259" s="215" t="s">
        <v>36</v>
      </c>
      <c r="C259" s="234"/>
      <c r="D259" s="238">
        <v>0.1</v>
      </c>
      <c r="E259" s="247">
        <v>0.1</v>
      </c>
      <c r="F259" s="225"/>
      <c r="G259" s="238"/>
      <c r="H259" s="225"/>
      <c r="I259" s="238"/>
      <c r="J259" s="225"/>
      <c r="K259" s="181"/>
    </row>
    <row r="260" spans="1:11" ht="19.5" customHeight="1" x14ac:dyDescent="0.25">
      <c r="A260" s="232"/>
      <c r="B260" s="215" t="s">
        <v>164</v>
      </c>
      <c r="C260" s="234"/>
      <c r="D260" s="238">
        <v>7.5</v>
      </c>
      <c r="E260" s="247">
        <v>7.5</v>
      </c>
      <c r="F260" s="225"/>
      <c r="G260" s="238"/>
      <c r="H260" s="225"/>
      <c r="I260" s="238"/>
      <c r="J260" s="225"/>
      <c r="K260" s="181"/>
    </row>
    <row r="261" spans="1:11" ht="30.75" customHeight="1" x14ac:dyDescent="0.25">
      <c r="A261" s="232"/>
      <c r="B261" s="215" t="s">
        <v>301</v>
      </c>
      <c r="C261" s="234"/>
      <c r="D261" s="238"/>
      <c r="E261" s="247">
        <v>60</v>
      </c>
      <c r="F261" s="225"/>
      <c r="G261" s="238"/>
      <c r="H261" s="225"/>
      <c r="I261" s="238"/>
      <c r="J261" s="225"/>
      <c r="K261" s="181"/>
    </row>
    <row r="262" spans="1:11" s="400" customFormat="1" ht="39" customHeight="1" x14ac:dyDescent="0.25">
      <c r="A262" s="255" t="s">
        <v>495</v>
      </c>
      <c r="B262" s="256"/>
      <c r="C262" s="260">
        <v>120</v>
      </c>
      <c r="D262" s="209"/>
      <c r="E262" s="403"/>
      <c r="F262" s="208">
        <v>3.26</v>
      </c>
      <c r="G262" s="209">
        <v>7.07</v>
      </c>
      <c r="H262" s="208">
        <v>25.31</v>
      </c>
      <c r="I262" s="209">
        <v>182.4</v>
      </c>
      <c r="J262" s="208"/>
      <c r="K262" s="180" t="s">
        <v>496</v>
      </c>
    </row>
    <row r="263" spans="1:11" s="400" customFormat="1" ht="19.5" customHeight="1" x14ac:dyDescent="0.25">
      <c r="A263" s="255"/>
      <c r="B263" s="256" t="s">
        <v>63</v>
      </c>
      <c r="C263" s="260"/>
      <c r="D263" s="209">
        <v>231.6</v>
      </c>
      <c r="E263" s="403">
        <v>174</v>
      </c>
      <c r="F263" s="208"/>
      <c r="G263" s="209"/>
      <c r="H263" s="208"/>
      <c r="I263" s="209"/>
      <c r="J263" s="208"/>
      <c r="K263" s="180"/>
    </row>
    <row r="264" spans="1:11" s="400" customFormat="1" ht="19.5" customHeight="1" x14ac:dyDescent="0.25">
      <c r="A264" s="255"/>
      <c r="B264" s="256" t="s">
        <v>36</v>
      </c>
      <c r="C264" s="260"/>
      <c r="D264" s="209">
        <v>0.3</v>
      </c>
      <c r="E264" s="403">
        <v>0.3</v>
      </c>
      <c r="F264" s="208"/>
      <c r="G264" s="209"/>
      <c r="H264" s="208"/>
      <c r="I264" s="209"/>
      <c r="J264" s="208"/>
      <c r="K264" s="180"/>
    </row>
    <row r="265" spans="1:11" s="400" customFormat="1" ht="19.5" customHeight="1" x14ac:dyDescent="0.25">
      <c r="A265" s="255"/>
      <c r="B265" s="264" t="s">
        <v>72</v>
      </c>
      <c r="C265" s="260"/>
      <c r="D265" s="209">
        <v>5</v>
      </c>
      <c r="E265" s="403">
        <v>5</v>
      </c>
      <c r="F265" s="208"/>
      <c r="G265" s="209"/>
      <c r="H265" s="208"/>
      <c r="I265" s="209"/>
      <c r="J265" s="208"/>
      <c r="K265" s="180"/>
    </row>
    <row r="266" spans="1:11" ht="19.5" customHeight="1" x14ac:dyDescent="0.25">
      <c r="A266" s="232" t="s">
        <v>166</v>
      </c>
      <c r="B266" s="215"/>
      <c r="C266" s="234" t="s">
        <v>306</v>
      </c>
      <c r="D266" s="233"/>
      <c r="E266" s="288"/>
      <c r="F266" s="224">
        <v>0.5</v>
      </c>
      <c r="G266" s="233">
        <v>0.2</v>
      </c>
      <c r="H266" s="224">
        <v>12.23</v>
      </c>
      <c r="I266" s="233">
        <v>52.5</v>
      </c>
      <c r="J266" s="224">
        <v>75</v>
      </c>
      <c r="K266" s="181" t="s">
        <v>167</v>
      </c>
    </row>
    <row r="267" spans="1:11" ht="19.5" customHeight="1" x14ac:dyDescent="0.25">
      <c r="A267" s="232"/>
      <c r="B267" s="215" t="s">
        <v>168</v>
      </c>
      <c r="C267" s="234"/>
      <c r="D267" s="233">
        <v>15.3</v>
      </c>
      <c r="E267" s="288">
        <v>15</v>
      </c>
      <c r="F267" s="224"/>
      <c r="G267" s="233"/>
      <c r="H267" s="224"/>
      <c r="I267" s="233"/>
      <c r="J267" s="224"/>
      <c r="K267" s="181"/>
    </row>
    <row r="268" spans="1:11" ht="19.5" customHeight="1" x14ac:dyDescent="0.25">
      <c r="A268" s="232"/>
      <c r="B268" s="215" t="s">
        <v>52</v>
      </c>
      <c r="C268" s="234"/>
      <c r="D268" s="233">
        <v>5</v>
      </c>
      <c r="E268" s="288">
        <v>5</v>
      </c>
      <c r="F268" s="224"/>
      <c r="G268" s="233"/>
      <c r="H268" s="224"/>
      <c r="I268" s="233"/>
      <c r="J268" s="224"/>
      <c r="K268" s="181"/>
    </row>
    <row r="269" spans="1:11" ht="19.5" customHeight="1" x14ac:dyDescent="0.25">
      <c r="A269" s="232"/>
      <c r="B269" s="215" t="s">
        <v>77</v>
      </c>
      <c r="C269" s="234"/>
      <c r="D269" s="233">
        <v>150</v>
      </c>
      <c r="E269" s="288">
        <v>150</v>
      </c>
      <c r="F269" s="224"/>
      <c r="G269" s="233"/>
      <c r="H269" s="224"/>
      <c r="I269" s="233"/>
      <c r="J269" s="224"/>
      <c r="K269" s="181"/>
    </row>
    <row r="270" spans="1:11" ht="31.5" customHeight="1" thickBot="1" x14ac:dyDescent="0.3">
      <c r="A270" s="215" t="s">
        <v>69</v>
      </c>
      <c r="B270" s="220"/>
      <c r="C270" s="298">
        <v>20</v>
      </c>
      <c r="D270" s="320">
        <v>20</v>
      </c>
      <c r="E270" s="321">
        <v>20</v>
      </c>
      <c r="F270" s="213">
        <v>1.52</v>
      </c>
      <c r="G270" s="322">
        <v>0.16000000000000003</v>
      </c>
      <c r="H270" s="213">
        <v>9.8400000000000016</v>
      </c>
      <c r="I270" s="322">
        <v>47.000000000000007</v>
      </c>
      <c r="J270" s="213">
        <v>0</v>
      </c>
      <c r="K270" s="196" t="s">
        <v>78</v>
      </c>
    </row>
    <row r="271" spans="1:11" ht="19.5" customHeight="1" thickBot="1" x14ac:dyDescent="0.3">
      <c r="A271" s="250" t="s">
        <v>46</v>
      </c>
      <c r="B271" s="279"/>
      <c r="C271" s="306">
        <f>C270+155+C262+C253</f>
        <v>345</v>
      </c>
      <c r="D271" s="307"/>
      <c r="E271" s="282"/>
      <c r="F271" s="280">
        <f>F270+F266+F262+F253</f>
        <v>13.660499999999999</v>
      </c>
      <c r="G271" s="280">
        <f t="shared" ref="G271:J271" si="8">G270+G266+G262+G253</f>
        <v>9.1955000000000009</v>
      </c>
      <c r="H271" s="280">
        <f t="shared" si="8"/>
        <v>48.091999999999999</v>
      </c>
      <c r="I271" s="280">
        <f t="shared" si="8"/>
        <v>336.9</v>
      </c>
      <c r="J271" s="280">
        <f t="shared" si="8"/>
        <v>75.83</v>
      </c>
      <c r="K271" s="192"/>
    </row>
    <row r="272" spans="1:11" ht="19.5" customHeight="1" thickBot="1" x14ac:dyDescent="0.3">
      <c r="A272" s="250" t="s">
        <v>97</v>
      </c>
      <c r="B272" s="284"/>
      <c r="C272" s="511">
        <f>C271+C251+C219+C216</f>
        <v>1339</v>
      </c>
      <c r="D272" s="252"/>
      <c r="E272" s="252"/>
      <c r="F272" s="254">
        <f>F271+F251+F219+F216</f>
        <v>37.772452095808376</v>
      </c>
      <c r="G272" s="254">
        <f t="shared" ref="G272:J272" si="9">G271+G251+G219+G216</f>
        <v>32.02895868263473</v>
      </c>
      <c r="H272" s="254">
        <f t="shared" si="9"/>
        <v>185.07445528912191</v>
      </c>
      <c r="I272" s="254">
        <f t="shared" si="9"/>
        <v>1198.1523980823958</v>
      </c>
      <c r="J272" s="254">
        <f t="shared" si="9"/>
        <v>95.429999999999993</v>
      </c>
      <c r="K272" s="192"/>
    </row>
    <row r="273" spans="1:11" ht="19.5" customHeight="1" x14ac:dyDescent="0.25">
      <c r="A273" s="216"/>
      <c r="B273" s="216"/>
      <c r="C273" s="285"/>
      <c r="D273" s="258"/>
      <c r="E273" s="258"/>
      <c r="F273" s="308"/>
      <c r="G273" s="308"/>
      <c r="H273" s="308"/>
      <c r="I273" s="308"/>
      <c r="J273" s="308"/>
      <c r="K273" s="185"/>
    </row>
    <row r="274" spans="1:11" ht="19.5" customHeight="1" thickBot="1" x14ac:dyDescent="0.3">
      <c r="A274" s="482" t="s">
        <v>169</v>
      </c>
      <c r="B274" s="216"/>
      <c r="C274" s="222"/>
      <c r="D274" s="223"/>
      <c r="E274" s="224"/>
      <c r="F274" s="225"/>
      <c r="G274" s="225"/>
      <c r="H274" s="225"/>
      <c r="I274" s="225"/>
      <c r="J274" s="225"/>
      <c r="K274" s="197"/>
    </row>
    <row r="275" spans="1:11" ht="35.25" customHeight="1" x14ac:dyDescent="0.25">
      <c r="A275" s="226" t="s">
        <v>10</v>
      </c>
      <c r="B275" s="227"/>
      <c r="C275" s="228" t="s">
        <v>11</v>
      </c>
      <c r="D275" s="287" t="s">
        <v>12</v>
      </c>
      <c r="E275" s="228" t="s">
        <v>12</v>
      </c>
      <c r="F275" s="538" t="s">
        <v>13</v>
      </c>
      <c r="G275" s="539"/>
      <c r="H275" s="540"/>
      <c r="I275" s="230" t="s">
        <v>14</v>
      </c>
      <c r="J275" s="231" t="s">
        <v>15</v>
      </c>
      <c r="K275" s="186" t="s">
        <v>99</v>
      </c>
    </row>
    <row r="276" spans="1:11" ht="19.5" customHeight="1" thickBot="1" x14ac:dyDescent="0.3">
      <c r="A276" s="232" t="s">
        <v>17</v>
      </c>
      <c r="B276" s="215"/>
      <c r="C276" s="233" t="s">
        <v>18</v>
      </c>
      <c r="D276" s="235" t="s">
        <v>19</v>
      </c>
      <c r="E276" s="233" t="s">
        <v>19</v>
      </c>
      <c r="F276" s="236"/>
      <c r="G276" s="237"/>
      <c r="H276" s="237"/>
      <c r="I276" s="238" t="s">
        <v>210</v>
      </c>
      <c r="J276" s="225"/>
      <c r="K276" s="187" t="s">
        <v>100</v>
      </c>
    </row>
    <row r="277" spans="1:11" ht="19.5" customHeight="1" thickBot="1" x14ac:dyDescent="0.3">
      <c r="A277" s="239"/>
      <c r="B277" s="240"/>
      <c r="C277" s="235"/>
      <c r="D277" s="324" t="s">
        <v>21</v>
      </c>
      <c r="E277" s="241" t="s">
        <v>22</v>
      </c>
      <c r="F277" s="242" t="s">
        <v>23</v>
      </c>
      <c r="G277" s="242" t="s">
        <v>24</v>
      </c>
      <c r="H277" s="243" t="s">
        <v>25</v>
      </c>
      <c r="I277" s="242" t="s">
        <v>26</v>
      </c>
      <c r="J277" s="244" t="s">
        <v>27</v>
      </c>
      <c r="K277" s="188"/>
    </row>
    <row r="278" spans="1:11" ht="19.5" customHeight="1" x14ac:dyDescent="0.25">
      <c r="A278" s="232"/>
      <c r="B278" s="245" t="s">
        <v>28</v>
      </c>
      <c r="C278" s="228"/>
      <c r="D278" s="224"/>
      <c r="E278" s="228"/>
      <c r="F278" s="231"/>
      <c r="G278" s="230"/>
      <c r="H278" s="231"/>
      <c r="I278" s="230"/>
      <c r="J278" s="231"/>
      <c r="K278" s="181"/>
    </row>
    <row r="279" spans="1:11" ht="34.5" customHeight="1" x14ac:dyDescent="0.25">
      <c r="A279" s="299" t="s">
        <v>170</v>
      </c>
      <c r="B279" s="211"/>
      <c r="C279" s="311" t="s">
        <v>295</v>
      </c>
      <c r="D279" s="212"/>
      <c r="E279" s="295"/>
      <c r="F279" s="213">
        <v>5.0849520958083829</v>
      </c>
      <c r="G279" s="278">
        <v>4.7816586826347312</v>
      </c>
      <c r="H279" s="213">
        <v>27.387922155688628</v>
      </c>
      <c r="I279" s="278">
        <v>173.7604790419162</v>
      </c>
      <c r="J279" s="213">
        <v>0.67</v>
      </c>
      <c r="K279" s="181" t="s">
        <v>171</v>
      </c>
    </row>
    <row r="280" spans="1:11" ht="19.5" customHeight="1" x14ac:dyDescent="0.25">
      <c r="A280" s="232"/>
      <c r="B280" s="215" t="s">
        <v>172</v>
      </c>
      <c r="C280" s="311"/>
      <c r="D280" s="212">
        <v>17.5</v>
      </c>
      <c r="E280" s="295">
        <v>17.5</v>
      </c>
      <c r="F280" s="213"/>
      <c r="G280" s="278"/>
      <c r="H280" s="213"/>
      <c r="I280" s="278"/>
      <c r="J280" s="213"/>
      <c r="K280" s="181"/>
    </row>
    <row r="281" spans="1:11" ht="19.5" customHeight="1" x14ac:dyDescent="0.25">
      <c r="A281" s="232"/>
      <c r="B281" s="211" t="s">
        <v>33</v>
      </c>
      <c r="C281" s="311"/>
      <c r="D281" s="212">
        <v>70</v>
      </c>
      <c r="E281" s="295">
        <v>70</v>
      </c>
      <c r="F281" s="213"/>
      <c r="G281" s="278"/>
      <c r="H281" s="213"/>
      <c r="I281" s="278"/>
      <c r="J281" s="213"/>
      <c r="K281" s="181"/>
    </row>
    <row r="282" spans="1:11" ht="19.5" customHeight="1" x14ac:dyDescent="0.25">
      <c r="A282" s="232"/>
      <c r="B282" s="211" t="s">
        <v>34</v>
      </c>
      <c r="C282" s="311"/>
      <c r="D282" s="212">
        <v>53</v>
      </c>
      <c r="E282" s="295">
        <v>53</v>
      </c>
      <c r="F282" s="213"/>
      <c r="G282" s="278"/>
      <c r="H282" s="213"/>
      <c r="I282" s="278"/>
      <c r="J282" s="213"/>
      <c r="K282" s="181"/>
    </row>
    <row r="283" spans="1:11" ht="19.5" customHeight="1" x14ac:dyDescent="0.25">
      <c r="A283" s="232"/>
      <c r="B283" s="211" t="s">
        <v>35</v>
      </c>
      <c r="C283" s="311"/>
      <c r="D283" s="212">
        <v>2</v>
      </c>
      <c r="E283" s="295">
        <v>2</v>
      </c>
      <c r="F283" s="213"/>
      <c r="G283" s="278"/>
      <c r="H283" s="213"/>
      <c r="I283" s="278"/>
      <c r="J283" s="213"/>
      <c r="K283" s="181"/>
    </row>
    <row r="284" spans="1:11" ht="19.5" customHeight="1" x14ac:dyDescent="0.25">
      <c r="A284" s="232"/>
      <c r="B284" s="211" t="s">
        <v>36</v>
      </c>
      <c r="C284" s="311"/>
      <c r="D284" s="212">
        <v>0.4</v>
      </c>
      <c r="E284" s="295">
        <v>0.4</v>
      </c>
      <c r="F284" s="213"/>
      <c r="G284" s="278"/>
      <c r="H284" s="213"/>
      <c r="I284" s="278"/>
      <c r="J284" s="213"/>
      <c r="K284" s="181"/>
    </row>
    <row r="285" spans="1:11" ht="19.5" customHeight="1" x14ac:dyDescent="0.25">
      <c r="A285" s="232"/>
      <c r="B285" s="211" t="s">
        <v>37</v>
      </c>
      <c r="C285" s="311"/>
      <c r="D285" s="212">
        <v>3</v>
      </c>
      <c r="E285" s="295">
        <v>3</v>
      </c>
      <c r="F285" s="213"/>
      <c r="G285" s="278"/>
      <c r="H285" s="213"/>
      <c r="I285" s="278"/>
      <c r="J285" s="213"/>
      <c r="K285" s="181"/>
    </row>
    <row r="286" spans="1:11" ht="42.75" customHeight="1" x14ac:dyDescent="0.25">
      <c r="A286" s="232" t="s">
        <v>38</v>
      </c>
      <c r="B286" s="215"/>
      <c r="C286" s="233" t="s">
        <v>39</v>
      </c>
      <c r="D286" s="233"/>
      <c r="E286" s="233"/>
      <c r="F286" s="225">
        <v>2.8522522522522524</v>
      </c>
      <c r="G286" s="238">
        <v>2.4126126126126128</v>
      </c>
      <c r="H286" s="225">
        <v>5.9868026394721046</v>
      </c>
      <c r="I286" s="238">
        <v>42.673951696147256</v>
      </c>
      <c r="J286" s="224">
        <v>1.17</v>
      </c>
      <c r="K286" s="181" t="s">
        <v>40</v>
      </c>
    </row>
    <row r="287" spans="1:11" ht="19.5" customHeight="1" x14ac:dyDescent="0.25">
      <c r="A287" s="232"/>
      <c r="B287" s="215" t="s">
        <v>41</v>
      </c>
      <c r="C287" s="233"/>
      <c r="D287" s="233">
        <v>2.5</v>
      </c>
      <c r="E287" s="233">
        <v>2.5</v>
      </c>
      <c r="F287" s="224"/>
      <c r="G287" s="233"/>
      <c r="H287" s="224"/>
      <c r="I287" s="233"/>
      <c r="J287" s="224"/>
      <c r="K287" s="181"/>
    </row>
    <row r="288" spans="1:11" ht="19.5" customHeight="1" x14ac:dyDescent="0.25">
      <c r="A288" s="232"/>
      <c r="B288" s="215" t="s">
        <v>35</v>
      </c>
      <c r="C288" s="233"/>
      <c r="D288" s="233">
        <v>6</v>
      </c>
      <c r="E288" s="233">
        <v>6</v>
      </c>
      <c r="F288" s="224"/>
      <c r="G288" s="233"/>
      <c r="H288" s="224"/>
      <c r="I288" s="233"/>
      <c r="J288" s="224"/>
      <c r="K288" s="181"/>
    </row>
    <row r="289" spans="1:11" ht="19.5" customHeight="1" x14ac:dyDescent="0.25">
      <c r="A289" s="234"/>
      <c r="B289" s="215" t="s">
        <v>33</v>
      </c>
      <c r="C289" s="233"/>
      <c r="D289" s="233">
        <v>90</v>
      </c>
      <c r="E289" s="233">
        <v>90</v>
      </c>
      <c r="F289" s="224"/>
      <c r="G289" s="233"/>
      <c r="H289" s="224"/>
      <c r="I289" s="233"/>
      <c r="J289" s="224"/>
      <c r="K289" s="181"/>
    </row>
    <row r="290" spans="1:11" ht="19.5" customHeight="1" x14ac:dyDescent="0.25">
      <c r="A290" s="234"/>
      <c r="B290" s="215" t="s">
        <v>34</v>
      </c>
      <c r="C290" s="233"/>
      <c r="D290" s="234">
        <v>108</v>
      </c>
      <c r="E290" s="233">
        <v>108</v>
      </c>
      <c r="F290" s="224"/>
      <c r="G290" s="233"/>
      <c r="H290" s="224"/>
      <c r="I290" s="233"/>
      <c r="J290" s="224"/>
      <c r="K290" s="181"/>
    </row>
    <row r="291" spans="1:11" ht="35.25" customHeight="1" x14ac:dyDescent="0.25">
      <c r="A291" s="232" t="s">
        <v>323</v>
      </c>
      <c r="B291" s="215"/>
      <c r="C291" s="249" t="s">
        <v>324</v>
      </c>
      <c r="D291" s="224"/>
      <c r="E291" s="233"/>
      <c r="F291" s="225">
        <v>1.9750000000000001</v>
      </c>
      <c r="G291" s="238">
        <v>4.3749999999999991</v>
      </c>
      <c r="H291" s="225">
        <v>14.820000000000002</v>
      </c>
      <c r="I291" s="238">
        <v>106.70000000000002</v>
      </c>
      <c r="J291" s="225">
        <v>0.16</v>
      </c>
      <c r="K291" s="181"/>
    </row>
    <row r="292" spans="1:11" ht="19.5" customHeight="1" x14ac:dyDescent="0.25">
      <c r="A292" s="232"/>
      <c r="B292" s="215" t="s">
        <v>45</v>
      </c>
      <c r="C292" s="233"/>
      <c r="D292" s="224">
        <v>25</v>
      </c>
      <c r="E292" s="233">
        <v>25</v>
      </c>
      <c r="F292" s="225"/>
      <c r="G292" s="238"/>
      <c r="H292" s="225"/>
      <c r="I292" s="238"/>
      <c r="J292" s="225"/>
      <c r="K292" s="181"/>
    </row>
    <row r="293" spans="1:11" ht="19.5" customHeight="1" x14ac:dyDescent="0.25">
      <c r="A293" s="232"/>
      <c r="B293" s="215" t="s">
        <v>37</v>
      </c>
      <c r="C293" s="233"/>
      <c r="D293" s="224">
        <v>5</v>
      </c>
      <c r="E293" s="233">
        <v>5</v>
      </c>
      <c r="F293" s="225"/>
      <c r="G293" s="238"/>
      <c r="H293" s="225"/>
      <c r="I293" s="238"/>
      <c r="J293" s="225"/>
      <c r="K293" s="181"/>
    </row>
    <row r="294" spans="1:11" ht="19.5" customHeight="1" thickBot="1" x14ac:dyDescent="0.3">
      <c r="A294" s="232"/>
      <c r="B294" s="215" t="s">
        <v>146</v>
      </c>
      <c r="C294" s="233"/>
      <c r="D294" s="224">
        <v>10</v>
      </c>
      <c r="E294" s="233">
        <v>10</v>
      </c>
      <c r="F294" s="225" t="s">
        <v>8</v>
      </c>
      <c r="G294" s="269"/>
      <c r="H294" s="225"/>
      <c r="I294" s="269"/>
      <c r="J294" s="225"/>
      <c r="K294" s="181"/>
    </row>
    <row r="295" spans="1:11" ht="19.5" customHeight="1" thickBot="1" x14ac:dyDescent="0.3">
      <c r="A295" s="250" t="s">
        <v>46</v>
      </c>
      <c r="B295" s="251"/>
      <c r="C295" s="252">
        <v>369</v>
      </c>
      <c r="D295" s="270"/>
      <c r="E295" s="241"/>
      <c r="F295" s="271">
        <f>F279+F286+F291</f>
        <v>9.9122043480606354</v>
      </c>
      <c r="G295" s="254">
        <f t="shared" ref="G295:J295" si="10">G279+G286+G291</f>
        <v>11.569271295247344</v>
      </c>
      <c r="H295" s="271">
        <f t="shared" si="10"/>
        <v>48.194724795160731</v>
      </c>
      <c r="I295" s="254">
        <f t="shared" si="10"/>
        <v>323.13443073806343</v>
      </c>
      <c r="J295" s="271">
        <f t="shared" si="10"/>
        <v>1.9999999999999998</v>
      </c>
      <c r="K295" s="192"/>
    </row>
    <row r="296" spans="1:11" ht="19.5" customHeight="1" x14ac:dyDescent="0.25">
      <c r="A296" s="232"/>
      <c r="B296" s="216" t="s">
        <v>47</v>
      </c>
      <c r="C296" s="249"/>
      <c r="D296" s="224"/>
      <c r="E296" s="233"/>
      <c r="F296" s="225"/>
      <c r="G296" s="238"/>
      <c r="H296" s="225"/>
      <c r="I296" s="238"/>
      <c r="J296" s="225"/>
      <c r="K296" s="181"/>
    </row>
    <row r="297" spans="1:11" ht="19.5" customHeight="1" x14ac:dyDescent="0.25">
      <c r="A297" s="299" t="s">
        <v>82</v>
      </c>
      <c r="B297" s="220"/>
      <c r="C297" s="295">
        <v>150</v>
      </c>
      <c r="D297" s="298"/>
      <c r="E297" s="298"/>
      <c r="F297" s="278">
        <v>4.3499999999999996</v>
      </c>
      <c r="G297" s="300">
        <v>3.75</v>
      </c>
      <c r="H297" s="301">
        <v>6.3</v>
      </c>
      <c r="I297" s="278">
        <v>76</v>
      </c>
      <c r="J297" s="213">
        <v>0.45</v>
      </c>
      <c r="K297" s="200" t="s">
        <v>222</v>
      </c>
    </row>
    <row r="298" spans="1:11" ht="19.5" customHeight="1" thickBot="1" x14ac:dyDescent="0.3">
      <c r="A298" s="302" t="s">
        <v>342</v>
      </c>
      <c r="B298" s="215" t="s">
        <v>84</v>
      </c>
      <c r="C298" s="295"/>
      <c r="D298" s="298">
        <v>155</v>
      </c>
      <c r="E298" s="298">
        <v>150</v>
      </c>
      <c r="F298" s="278"/>
      <c r="G298" s="213"/>
      <c r="H298" s="301"/>
      <c r="I298" s="278"/>
      <c r="J298" s="213"/>
      <c r="K298" s="200"/>
    </row>
    <row r="299" spans="1:11" ht="19.5" customHeight="1" thickBot="1" x14ac:dyDescent="0.3">
      <c r="A299" s="250" t="s">
        <v>46</v>
      </c>
      <c r="B299" s="251"/>
      <c r="C299" s="252">
        <f>C297</f>
        <v>150</v>
      </c>
      <c r="D299" s="270"/>
      <c r="E299" s="241"/>
      <c r="F299" s="254">
        <f>F297</f>
        <v>4.3499999999999996</v>
      </c>
      <c r="G299" s="254">
        <f t="shared" ref="G299:J299" si="11">G297</f>
        <v>3.75</v>
      </c>
      <c r="H299" s="254">
        <f t="shared" si="11"/>
        <v>6.3</v>
      </c>
      <c r="I299" s="254">
        <f t="shared" si="11"/>
        <v>76</v>
      </c>
      <c r="J299" s="254">
        <f t="shared" si="11"/>
        <v>0.45</v>
      </c>
      <c r="K299" s="192"/>
    </row>
    <row r="300" spans="1:11" ht="19.5" customHeight="1" x14ac:dyDescent="0.25">
      <c r="A300" s="325"/>
      <c r="B300" s="326" t="s">
        <v>50</v>
      </c>
      <c r="C300" s="228"/>
      <c r="D300" s="309"/>
      <c r="E300" s="228"/>
      <c r="F300" s="327"/>
      <c r="G300" s="328"/>
      <c r="H300" s="327"/>
      <c r="I300" s="328"/>
      <c r="J300" s="327"/>
      <c r="K300" s="190"/>
    </row>
    <row r="301" spans="1:11" s="400" customFormat="1" ht="19.5" customHeight="1" x14ac:dyDescent="0.25">
      <c r="A301" s="396" t="s">
        <v>497</v>
      </c>
      <c r="B301" s="396"/>
      <c r="C301" s="397">
        <v>30</v>
      </c>
      <c r="D301" s="398"/>
      <c r="E301" s="397"/>
      <c r="F301" s="398">
        <v>0.89</v>
      </c>
      <c r="G301" s="397">
        <v>1.55</v>
      </c>
      <c r="H301" s="398">
        <v>1.88</v>
      </c>
      <c r="I301" s="397">
        <v>25.08</v>
      </c>
      <c r="J301" s="398"/>
      <c r="K301" s="399" t="s">
        <v>499</v>
      </c>
    </row>
    <row r="302" spans="1:11" s="400" customFormat="1" ht="19.5" customHeight="1" x14ac:dyDescent="0.25">
      <c r="A302" s="396"/>
      <c r="B302" s="396" t="s">
        <v>498</v>
      </c>
      <c r="C302" s="397"/>
      <c r="D302" s="401">
        <v>48.1</v>
      </c>
      <c r="E302" s="402">
        <v>28.5</v>
      </c>
      <c r="F302" s="398"/>
      <c r="G302" s="397"/>
      <c r="H302" s="398"/>
      <c r="I302" s="397"/>
      <c r="J302" s="398"/>
      <c r="K302" s="397"/>
    </row>
    <row r="303" spans="1:11" s="400" customFormat="1" ht="19.5" customHeight="1" x14ac:dyDescent="0.25">
      <c r="A303" s="396"/>
      <c r="B303" s="396" t="s">
        <v>72</v>
      </c>
      <c r="C303" s="397"/>
      <c r="D303" s="401">
        <v>1.5</v>
      </c>
      <c r="E303" s="402">
        <v>1.5</v>
      </c>
      <c r="F303" s="398"/>
      <c r="G303" s="397"/>
      <c r="H303" s="398"/>
      <c r="I303" s="397"/>
      <c r="J303" s="398"/>
      <c r="K303" s="397"/>
    </row>
    <row r="304" spans="1:11" ht="62.25" customHeight="1" x14ac:dyDescent="0.25">
      <c r="A304" s="232" t="s">
        <v>522</v>
      </c>
      <c r="B304" s="210"/>
      <c r="C304" s="316">
        <v>150</v>
      </c>
      <c r="D304" s="317"/>
      <c r="E304" s="318"/>
      <c r="F304" s="315">
        <v>1.1835</v>
      </c>
      <c r="G304" s="314">
        <v>1.6274999999999999</v>
      </c>
      <c r="H304" s="315">
        <v>7.2675000000000001</v>
      </c>
      <c r="I304" s="314">
        <v>51.449999999999996</v>
      </c>
      <c r="J304" s="315">
        <v>4.95</v>
      </c>
      <c r="K304" s="201" t="s">
        <v>176</v>
      </c>
    </row>
    <row r="305" spans="1:11" ht="19.5" customHeight="1" x14ac:dyDescent="0.25">
      <c r="A305" s="232"/>
      <c r="B305" s="210" t="s">
        <v>179</v>
      </c>
      <c r="C305" s="318"/>
      <c r="D305" s="330">
        <v>9</v>
      </c>
      <c r="E305" s="316">
        <v>9</v>
      </c>
      <c r="F305" s="315"/>
      <c r="G305" s="314"/>
      <c r="H305" s="315"/>
      <c r="I305" s="314"/>
      <c r="J305" s="315"/>
      <c r="K305" s="201"/>
    </row>
    <row r="306" spans="1:11" ht="19.5" customHeight="1" x14ac:dyDescent="0.25">
      <c r="A306" s="232"/>
      <c r="B306" s="210" t="s">
        <v>117</v>
      </c>
      <c r="C306" s="318"/>
      <c r="D306" s="330">
        <v>60</v>
      </c>
      <c r="E306" s="316">
        <v>45</v>
      </c>
      <c r="F306" s="315"/>
      <c r="G306" s="314"/>
      <c r="H306" s="315"/>
      <c r="I306" s="314"/>
      <c r="J306" s="315"/>
      <c r="K306" s="201"/>
    </row>
    <row r="307" spans="1:11" ht="19.5" customHeight="1" x14ac:dyDescent="0.25">
      <c r="A307" s="232"/>
      <c r="B307" s="210" t="s">
        <v>64</v>
      </c>
      <c r="C307" s="318"/>
      <c r="D307" s="330">
        <v>7.5</v>
      </c>
      <c r="E307" s="316">
        <v>6</v>
      </c>
      <c r="F307" s="315"/>
      <c r="G307" s="314"/>
      <c r="H307" s="315"/>
      <c r="I307" s="314"/>
      <c r="J307" s="315"/>
      <c r="K307" s="201"/>
    </row>
    <row r="308" spans="1:11" ht="19.5" customHeight="1" x14ac:dyDescent="0.25">
      <c r="A308" s="232"/>
      <c r="B308" s="210" t="s">
        <v>58</v>
      </c>
      <c r="C308" s="318"/>
      <c r="D308" s="330">
        <v>7.14</v>
      </c>
      <c r="E308" s="316">
        <v>6</v>
      </c>
      <c r="F308" s="315"/>
      <c r="G308" s="314"/>
      <c r="H308" s="315"/>
      <c r="I308" s="314"/>
      <c r="J308" s="315"/>
      <c r="K308" s="201"/>
    </row>
    <row r="309" spans="1:11" ht="19.5" customHeight="1" x14ac:dyDescent="0.25">
      <c r="A309" s="232"/>
      <c r="B309" s="210" t="s">
        <v>66</v>
      </c>
      <c r="C309" s="318"/>
      <c r="D309" s="317">
        <v>1.5</v>
      </c>
      <c r="E309" s="316">
        <v>1.5</v>
      </c>
      <c r="F309" s="315"/>
      <c r="G309" s="314"/>
      <c r="H309" s="315"/>
      <c r="I309" s="314"/>
      <c r="J309" s="315"/>
      <c r="K309" s="201"/>
    </row>
    <row r="310" spans="1:11" ht="19.5" customHeight="1" x14ac:dyDescent="0.25">
      <c r="A310" s="232"/>
      <c r="B310" s="210" t="s">
        <v>36</v>
      </c>
      <c r="C310" s="318"/>
      <c r="D310" s="331">
        <v>0.5</v>
      </c>
      <c r="E310" s="332">
        <v>0.5</v>
      </c>
      <c r="F310" s="315"/>
      <c r="G310" s="314"/>
      <c r="H310" s="315"/>
      <c r="I310" s="314"/>
      <c r="J310" s="315"/>
      <c r="K310" s="201"/>
    </row>
    <row r="311" spans="1:11" ht="19.5" customHeight="1" x14ac:dyDescent="0.25">
      <c r="A311" s="232"/>
      <c r="B311" s="210" t="s">
        <v>124</v>
      </c>
      <c r="C311" s="318"/>
      <c r="D311" s="331">
        <v>105</v>
      </c>
      <c r="E311" s="332">
        <v>105</v>
      </c>
      <c r="F311" s="315"/>
      <c r="G311" s="314"/>
      <c r="H311" s="315"/>
      <c r="I311" s="314"/>
      <c r="J311" s="315"/>
      <c r="K311" s="201"/>
    </row>
    <row r="312" spans="1:11" ht="51.75" customHeight="1" x14ac:dyDescent="0.25">
      <c r="A312" s="232" t="s">
        <v>180</v>
      </c>
      <c r="B312" s="215"/>
      <c r="C312" s="233">
        <v>150</v>
      </c>
      <c r="D312" s="224"/>
      <c r="E312" s="233"/>
      <c r="F312" s="225">
        <v>13.34</v>
      </c>
      <c r="G312" s="238">
        <v>10.37</v>
      </c>
      <c r="H312" s="225">
        <v>12.9</v>
      </c>
      <c r="I312" s="238">
        <v>198</v>
      </c>
      <c r="J312" s="225">
        <v>8.7100000000000009</v>
      </c>
      <c r="K312" s="181" t="s">
        <v>181</v>
      </c>
    </row>
    <row r="313" spans="1:11" ht="19.5" customHeight="1" x14ac:dyDescent="0.25">
      <c r="A313" s="232"/>
      <c r="B313" s="210" t="s">
        <v>128</v>
      </c>
      <c r="C313" s="249"/>
      <c r="D313" s="224">
        <v>73.14</v>
      </c>
      <c r="E313" s="294">
        <v>69</v>
      </c>
      <c r="F313" s="225"/>
      <c r="G313" s="238"/>
      <c r="H313" s="225"/>
      <c r="I313" s="238"/>
      <c r="J313" s="225"/>
      <c r="K313" s="181"/>
    </row>
    <row r="314" spans="1:11" ht="38.25" customHeight="1" x14ac:dyDescent="0.25">
      <c r="A314" s="232"/>
      <c r="B314" s="215" t="s">
        <v>178</v>
      </c>
      <c r="C314" s="249"/>
      <c r="D314" s="224"/>
      <c r="E314" s="294">
        <v>30</v>
      </c>
      <c r="F314" s="225"/>
      <c r="G314" s="238"/>
      <c r="H314" s="225"/>
      <c r="I314" s="238"/>
      <c r="J314" s="225"/>
      <c r="K314" s="181"/>
    </row>
    <row r="315" spans="1:11" ht="19.5" customHeight="1" x14ac:dyDescent="0.25">
      <c r="A315" s="232"/>
      <c r="B315" s="215" t="s">
        <v>182</v>
      </c>
      <c r="C315" s="249"/>
      <c r="D315" s="224"/>
      <c r="E315" s="294"/>
      <c r="F315" s="225"/>
      <c r="G315" s="238"/>
      <c r="H315" s="225"/>
      <c r="I315" s="238"/>
      <c r="J315" s="225"/>
      <c r="K315" s="181" t="s">
        <v>183</v>
      </c>
    </row>
    <row r="316" spans="1:11" ht="19.5" customHeight="1" x14ac:dyDescent="0.25">
      <c r="A316" s="232"/>
      <c r="B316" s="215" t="s">
        <v>184</v>
      </c>
      <c r="C316" s="249"/>
      <c r="D316" s="305">
        <v>15</v>
      </c>
      <c r="E316" s="294">
        <v>15</v>
      </c>
      <c r="F316" s="225"/>
      <c r="G316" s="238"/>
      <c r="H316" s="225"/>
      <c r="I316" s="238"/>
      <c r="J316" s="225"/>
      <c r="K316" s="181"/>
    </row>
    <row r="317" spans="1:11" ht="19.5" customHeight="1" x14ac:dyDescent="0.25">
      <c r="A317" s="232"/>
      <c r="B317" s="215" t="s">
        <v>165</v>
      </c>
      <c r="C317" s="249"/>
      <c r="D317" s="305">
        <v>5</v>
      </c>
      <c r="E317" s="294">
        <v>5</v>
      </c>
      <c r="F317" s="225"/>
      <c r="G317" s="238"/>
      <c r="H317" s="225"/>
      <c r="I317" s="238"/>
      <c r="J317" s="225"/>
      <c r="K317" s="181"/>
    </row>
    <row r="318" spans="1:11" ht="19.5" customHeight="1" x14ac:dyDescent="0.25">
      <c r="A318" s="215"/>
      <c r="B318" s="215" t="s">
        <v>138</v>
      </c>
      <c r="C318" s="249"/>
      <c r="D318" s="224">
        <v>1.5</v>
      </c>
      <c r="E318" s="294">
        <v>1.5</v>
      </c>
      <c r="F318" s="225"/>
      <c r="G318" s="238"/>
      <c r="H318" s="225"/>
      <c r="I318" s="238"/>
      <c r="J318" s="225"/>
      <c r="K318" s="181"/>
    </row>
    <row r="319" spans="1:11" ht="19.5" customHeight="1" x14ac:dyDescent="0.25">
      <c r="A319" s="215"/>
      <c r="B319" s="210" t="s">
        <v>36</v>
      </c>
      <c r="C319" s="249"/>
      <c r="D319" s="224">
        <v>0.16</v>
      </c>
      <c r="E319" s="238">
        <v>0.16</v>
      </c>
      <c r="F319" s="225"/>
      <c r="G319" s="238"/>
      <c r="H319" s="225"/>
      <c r="I319" s="238"/>
      <c r="J319" s="225"/>
      <c r="K319" s="181"/>
    </row>
    <row r="320" spans="1:11" ht="19.5" customHeight="1" x14ac:dyDescent="0.25">
      <c r="A320" s="215"/>
      <c r="B320" s="215" t="s">
        <v>185</v>
      </c>
      <c r="C320" s="249"/>
      <c r="D320" s="224"/>
      <c r="E320" s="294">
        <v>20</v>
      </c>
      <c r="F320" s="225"/>
      <c r="G320" s="238"/>
      <c r="H320" s="225"/>
      <c r="I320" s="238"/>
      <c r="J320" s="225"/>
      <c r="K320" s="181"/>
    </row>
    <row r="321" spans="1:11" ht="19.5" customHeight="1" x14ac:dyDescent="0.25">
      <c r="A321" s="215"/>
      <c r="B321" s="215" t="s">
        <v>63</v>
      </c>
      <c r="C321" s="249"/>
      <c r="D321" s="224">
        <v>87.2</v>
      </c>
      <c r="E321" s="294">
        <v>65.599999999999994</v>
      </c>
      <c r="F321" s="225"/>
      <c r="G321" s="238"/>
      <c r="H321" s="225"/>
      <c r="I321" s="238"/>
      <c r="J321" s="225"/>
      <c r="K321" s="181"/>
    </row>
    <row r="322" spans="1:11" ht="19.5" customHeight="1" x14ac:dyDescent="0.25">
      <c r="A322" s="215"/>
      <c r="B322" s="215" t="s">
        <v>51</v>
      </c>
      <c r="C322" s="249"/>
      <c r="D322" s="305">
        <v>32</v>
      </c>
      <c r="E322" s="294">
        <v>25.6</v>
      </c>
      <c r="F322" s="225"/>
      <c r="G322" s="238"/>
      <c r="H322" s="225"/>
      <c r="I322" s="238"/>
      <c r="J322" s="225"/>
      <c r="K322" s="181"/>
    </row>
    <row r="323" spans="1:11" ht="19.5" customHeight="1" x14ac:dyDescent="0.25">
      <c r="A323" s="215"/>
      <c r="B323" s="215" t="s">
        <v>58</v>
      </c>
      <c r="C323" s="249"/>
      <c r="D323" s="224">
        <v>17.600000000000001</v>
      </c>
      <c r="E323" s="294">
        <v>14.4</v>
      </c>
      <c r="F323" s="225"/>
      <c r="G323" s="238"/>
      <c r="H323" s="225"/>
      <c r="I323" s="238"/>
      <c r="J323" s="225"/>
      <c r="K323" s="181"/>
    </row>
    <row r="324" spans="1:11" ht="19.5" customHeight="1" x14ac:dyDescent="0.25">
      <c r="A324" s="215"/>
      <c r="B324" s="215" t="s">
        <v>325</v>
      </c>
      <c r="C324" s="249"/>
      <c r="D324" s="224">
        <v>1.2</v>
      </c>
      <c r="E324" s="238">
        <v>1.2</v>
      </c>
      <c r="F324" s="225"/>
      <c r="G324" s="238"/>
      <c r="H324" s="225"/>
      <c r="I324" s="238"/>
      <c r="J324" s="225"/>
      <c r="K324" s="181"/>
    </row>
    <row r="325" spans="1:11" ht="19.5" customHeight="1" x14ac:dyDescent="0.25">
      <c r="A325" s="232"/>
      <c r="B325" s="210" t="s">
        <v>36</v>
      </c>
      <c r="C325" s="249"/>
      <c r="D325" s="224">
        <v>0.6</v>
      </c>
      <c r="E325" s="294">
        <v>0.6</v>
      </c>
      <c r="F325" s="225"/>
      <c r="G325" s="238"/>
      <c r="H325" s="225"/>
      <c r="I325" s="238"/>
      <c r="J325" s="225"/>
      <c r="K325" s="181"/>
    </row>
    <row r="326" spans="1:11" ht="19.5" customHeight="1" x14ac:dyDescent="0.25">
      <c r="A326" s="232"/>
      <c r="B326" s="215" t="s">
        <v>186</v>
      </c>
      <c r="C326" s="249"/>
      <c r="D326" s="224"/>
      <c r="E326" s="294">
        <v>120</v>
      </c>
      <c r="F326" s="225"/>
      <c r="G326" s="238"/>
      <c r="H326" s="225"/>
      <c r="I326" s="238"/>
      <c r="J326" s="225"/>
      <c r="K326" s="181"/>
    </row>
    <row r="327" spans="1:11" ht="19.5" customHeight="1" x14ac:dyDescent="0.25">
      <c r="A327" s="215" t="s">
        <v>74</v>
      </c>
      <c r="B327" s="215"/>
      <c r="C327" s="233">
        <v>150</v>
      </c>
      <c r="D327" s="225"/>
      <c r="E327" s="238"/>
      <c r="F327" s="225">
        <v>0.5</v>
      </c>
      <c r="G327" s="238">
        <v>6.7000000000000004E-2</v>
      </c>
      <c r="H327" s="225">
        <v>17.34</v>
      </c>
      <c r="I327" s="238">
        <v>73.33</v>
      </c>
      <c r="J327" s="225">
        <v>0.54</v>
      </c>
      <c r="K327" s="181" t="s">
        <v>75</v>
      </c>
    </row>
    <row r="328" spans="1:11" ht="19.5" customHeight="1" x14ac:dyDescent="0.25">
      <c r="A328" s="215"/>
      <c r="B328" s="215" t="s">
        <v>76</v>
      </c>
      <c r="C328" s="233"/>
      <c r="D328" s="225">
        <v>12.75</v>
      </c>
      <c r="E328" s="238">
        <v>12.5</v>
      </c>
      <c r="F328" s="225"/>
      <c r="G328" s="238"/>
      <c r="H328" s="225"/>
      <c r="I328" s="238"/>
      <c r="J328" s="225"/>
      <c r="K328" s="181"/>
    </row>
    <row r="329" spans="1:11" ht="19.5" customHeight="1" x14ac:dyDescent="0.25">
      <c r="A329" s="215"/>
      <c r="B329" s="215" t="s">
        <v>35</v>
      </c>
      <c r="C329" s="233"/>
      <c r="D329" s="225">
        <v>5</v>
      </c>
      <c r="E329" s="238">
        <v>5</v>
      </c>
      <c r="F329" s="225"/>
      <c r="G329" s="238"/>
      <c r="H329" s="225"/>
      <c r="I329" s="238"/>
      <c r="J329" s="225"/>
      <c r="K329" s="181"/>
    </row>
    <row r="330" spans="1:11" ht="19.5" customHeight="1" x14ac:dyDescent="0.25">
      <c r="A330" s="215"/>
      <c r="B330" s="215" t="s">
        <v>77</v>
      </c>
      <c r="C330" s="233"/>
      <c r="D330" s="225">
        <v>152</v>
      </c>
      <c r="E330" s="238">
        <v>152</v>
      </c>
      <c r="F330" s="225"/>
      <c r="G330" s="238"/>
      <c r="H330" s="225"/>
      <c r="I330" s="238"/>
      <c r="J330" s="225"/>
      <c r="K330" s="181"/>
    </row>
    <row r="331" spans="1:11" ht="30.75" customHeight="1" thickBot="1" x14ac:dyDescent="0.3">
      <c r="A331" s="232" t="s">
        <v>79</v>
      </c>
      <c r="B331" s="215"/>
      <c r="C331" s="233">
        <v>35</v>
      </c>
      <c r="D331" s="224">
        <v>35</v>
      </c>
      <c r="E331" s="233">
        <v>35</v>
      </c>
      <c r="F331" s="237">
        <v>2.31</v>
      </c>
      <c r="G331" s="269">
        <v>0.42</v>
      </c>
      <c r="H331" s="237">
        <v>13.860000000000001</v>
      </c>
      <c r="I331" s="269">
        <v>69.3</v>
      </c>
      <c r="J331" s="333"/>
      <c r="K331" s="196" t="s">
        <v>80</v>
      </c>
    </row>
    <row r="332" spans="1:11" ht="19.5" customHeight="1" thickBot="1" x14ac:dyDescent="0.3">
      <c r="A332" s="250" t="s">
        <v>46</v>
      </c>
      <c r="B332" s="251"/>
      <c r="C332" s="252">
        <f>C331+C327+C312+C304+C301</f>
        <v>515</v>
      </c>
      <c r="D332" s="270"/>
      <c r="E332" s="241"/>
      <c r="F332" s="254">
        <f>F331+F327+F312+F304+F301</f>
        <v>18.223499999999998</v>
      </c>
      <c r="G332" s="254">
        <f>G331+G327+G312+G304+G301</f>
        <v>14.0345</v>
      </c>
      <c r="H332" s="254">
        <f>H331+H327+H312+H304+H301</f>
        <v>53.247500000000002</v>
      </c>
      <c r="I332" s="254">
        <f>I331+I327+I312+I304+I301</f>
        <v>417.15999999999997</v>
      </c>
      <c r="J332" s="254">
        <f>J331+J327+J312+J304+J301</f>
        <v>14.2</v>
      </c>
      <c r="K332" s="192"/>
    </row>
    <row r="333" spans="1:11" ht="19.5" customHeight="1" x14ac:dyDescent="0.25">
      <c r="A333" s="215"/>
      <c r="B333" s="216" t="s">
        <v>81</v>
      </c>
      <c r="C333" s="233"/>
      <c r="D333" s="224"/>
      <c r="E333" s="233"/>
      <c r="F333" s="225"/>
      <c r="G333" s="230"/>
      <c r="H333" s="225"/>
      <c r="I333" s="230"/>
      <c r="J333" s="225"/>
      <c r="K333" s="181"/>
    </row>
    <row r="334" spans="1:11" ht="38.25" customHeight="1" x14ac:dyDescent="0.25">
      <c r="A334" s="232" t="s">
        <v>502</v>
      </c>
      <c r="B334" s="211"/>
      <c r="C334" s="311" t="s">
        <v>216</v>
      </c>
      <c r="D334" s="212"/>
      <c r="E334" s="295"/>
      <c r="F334" s="213">
        <v>12.08</v>
      </c>
      <c r="G334" s="278">
        <v>21.52</v>
      </c>
      <c r="H334" s="213">
        <v>2.29</v>
      </c>
      <c r="I334" s="278">
        <v>251.03</v>
      </c>
      <c r="J334" s="213">
        <v>0.28000000000000003</v>
      </c>
      <c r="K334" s="181" t="s">
        <v>190</v>
      </c>
    </row>
    <row r="335" spans="1:11" ht="19.5" customHeight="1" x14ac:dyDescent="0.25">
      <c r="A335" s="232"/>
      <c r="B335" s="215" t="s">
        <v>191</v>
      </c>
      <c r="C335" s="311"/>
      <c r="D335" s="212">
        <v>96</v>
      </c>
      <c r="E335" s="295">
        <v>80</v>
      </c>
      <c r="F335" s="213"/>
      <c r="G335" s="278"/>
      <c r="H335" s="213"/>
      <c r="I335" s="278"/>
      <c r="J335" s="213"/>
      <c r="K335" s="181"/>
    </row>
    <row r="336" spans="1:11" ht="19.5" customHeight="1" x14ac:dyDescent="0.25">
      <c r="A336" s="232"/>
      <c r="B336" s="211" t="s">
        <v>90</v>
      </c>
      <c r="C336" s="311"/>
      <c r="D336" s="212">
        <v>55</v>
      </c>
      <c r="E336" s="295">
        <v>55</v>
      </c>
      <c r="F336" s="213"/>
      <c r="G336" s="278"/>
      <c r="H336" s="213"/>
      <c r="I336" s="278"/>
      <c r="J336" s="213"/>
      <c r="K336" s="181"/>
    </row>
    <row r="337" spans="1:11" ht="19.5" customHeight="1" x14ac:dyDescent="0.25">
      <c r="A337" s="232"/>
      <c r="B337" s="211" t="s">
        <v>246</v>
      </c>
      <c r="C337" s="311"/>
      <c r="D337" s="212"/>
      <c r="E337" s="295">
        <v>135</v>
      </c>
      <c r="F337" s="213"/>
      <c r="G337" s="278"/>
      <c r="H337" s="213"/>
      <c r="I337" s="278"/>
      <c r="J337" s="213"/>
      <c r="K337" s="181"/>
    </row>
    <row r="338" spans="1:11" ht="19.5" customHeight="1" x14ac:dyDescent="0.25">
      <c r="A338" s="232"/>
      <c r="B338" s="211" t="s">
        <v>139</v>
      </c>
      <c r="C338" s="311"/>
      <c r="D338" s="212">
        <v>2</v>
      </c>
      <c r="E338" s="295">
        <v>2</v>
      </c>
      <c r="F338" s="213"/>
      <c r="G338" s="278"/>
      <c r="H338" s="213"/>
      <c r="I338" s="278"/>
      <c r="J338" s="213"/>
      <c r="K338" s="181"/>
    </row>
    <row r="339" spans="1:11" ht="19.5" customHeight="1" x14ac:dyDescent="0.25">
      <c r="A339" s="232"/>
      <c r="B339" s="211" t="s">
        <v>36</v>
      </c>
      <c r="C339" s="311"/>
      <c r="D339" s="212">
        <v>0.3</v>
      </c>
      <c r="E339" s="295">
        <v>0.3</v>
      </c>
      <c r="F339" s="213"/>
      <c r="G339" s="278"/>
      <c r="H339" s="213"/>
      <c r="I339" s="278"/>
      <c r="J339" s="213"/>
      <c r="K339" s="181"/>
    </row>
    <row r="340" spans="1:11" ht="53.25" customHeight="1" x14ac:dyDescent="0.25">
      <c r="A340" s="2" t="s">
        <v>175</v>
      </c>
      <c r="B340" s="9"/>
      <c r="C340" s="20">
        <v>125</v>
      </c>
      <c r="D340" s="25">
        <v>125</v>
      </c>
      <c r="E340" s="20">
        <v>125</v>
      </c>
      <c r="F340" s="6">
        <v>0.625</v>
      </c>
      <c r="G340" s="5"/>
      <c r="H340" s="6">
        <v>12.62</v>
      </c>
      <c r="I340" s="5">
        <v>52.77</v>
      </c>
      <c r="J340" s="6">
        <v>2.5</v>
      </c>
      <c r="K340" s="358" t="s">
        <v>112</v>
      </c>
    </row>
    <row r="341" spans="1:11" ht="27.75" customHeight="1" thickBot="1" x14ac:dyDescent="0.3">
      <c r="A341" s="232" t="s">
        <v>326</v>
      </c>
      <c r="B341" s="215"/>
      <c r="C341" s="233">
        <v>25</v>
      </c>
      <c r="D341" s="225">
        <v>25</v>
      </c>
      <c r="E341" s="238">
        <v>25</v>
      </c>
      <c r="F341" s="225">
        <v>1.9</v>
      </c>
      <c r="G341" s="269">
        <v>0.20000000000000004</v>
      </c>
      <c r="H341" s="225">
        <v>12.3</v>
      </c>
      <c r="I341" s="269">
        <v>58.750000000000007</v>
      </c>
      <c r="J341" s="225">
        <v>0</v>
      </c>
      <c r="K341" s="196" t="s">
        <v>78</v>
      </c>
    </row>
    <row r="342" spans="1:11" ht="19.5" customHeight="1" thickBot="1" x14ac:dyDescent="0.3">
      <c r="A342" s="334" t="s">
        <v>46</v>
      </c>
      <c r="B342" s="251"/>
      <c r="C342" s="529">
        <f>C341+C340+C334</f>
        <v>280</v>
      </c>
      <c r="D342" s="335"/>
      <c r="E342" s="273"/>
      <c r="F342" s="274">
        <f>F341+F340+F334</f>
        <v>14.605</v>
      </c>
      <c r="G342" s="274">
        <f>G341+G340+G334</f>
        <v>21.72</v>
      </c>
      <c r="H342" s="274">
        <f>H341+H340+H334</f>
        <v>27.21</v>
      </c>
      <c r="I342" s="274">
        <f>I341+I340+I334</f>
        <v>362.55</v>
      </c>
      <c r="J342" s="274">
        <f>J341+J340+J334</f>
        <v>2.7800000000000002</v>
      </c>
      <c r="K342" s="202"/>
    </row>
    <row r="343" spans="1:11" ht="19.5" customHeight="1" thickBot="1" x14ac:dyDescent="0.3">
      <c r="A343" s="336" t="s">
        <v>97</v>
      </c>
      <c r="B343" s="286"/>
      <c r="C343" s="530">
        <f>C342+C332+C299+C295</f>
        <v>1314</v>
      </c>
      <c r="D343" s="337"/>
      <c r="E343" s="337"/>
      <c r="F343" s="338">
        <f>F332+F299+F295</f>
        <v>32.485704348060629</v>
      </c>
      <c r="G343" s="338">
        <f t="shared" ref="G343:J343" si="12">G332+G299+G295</f>
        <v>29.353771295247345</v>
      </c>
      <c r="H343" s="338">
        <f t="shared" si="12"/>
        <v>107.74222479516072</v>
      </c>
      <c r="I343" s="338">
        <f t="shared" si="12"/>
        <v>816.2944307380634</v>
      </c>
      <c r="J343" s="338">
        <f t="shared" si="12"/>
        <v>16.649999999999999</v>
      </c>
      <c r="K343" s="196"/>
    </row>
    <row r="344" spans="1:11" ht="19.5" customHeight="1" x14ac:dyDescent="0.25">
      <c r="A344" s="216"/>
      <c r="B344" s="216"/>
      <c r="C344" s="258"/>
      <c r="D344" s="224"/>
      <c r="E344" s="224"/>
      <c r="F344" s="308"/>
      <c r="G344" s="308"/>
      <c r="H344" s="308"/>
      <c r="I344" s="308"/>
      <c r="J344" s="308"/>
      <c r="K344" s="185"/>
    </row>
    <row r="345" spans="1:11" ht="19.5" customHeight="1" thickBot="1" x14ac:dyDescent="0.3">
      <c r="A345" s="216" t="s">
        <v>193</v>
      </c>
      <c r="B345" s="216"/>
      <c r="C345" s="222"/>
      <c r="D345" s="223"/>
      <c r="E345" s="224"/>
      <c r="F345" s="225"/>
      <c r="G345" s="225"/>
      <c r="H345" s="225"/>
      <c r="I345" s="225"/>
      <c r="J345" s="225"/>
      <c r="K345" s="197"/>
    </row>
    <row r="346" spans="1:11" ht="29.25" customHeight="1" x14ac:dyDescent="0.25">
      <c r="A346" s="226" t="s">
        <v>10</v>
      </c>
      <c r="B346" s="227"/>
      <c r="C346" s="228" t="s">
        <v>11</v>
      </c>
      <c r="D346" s="228" t="s">
        <v>12</v>
      </c>
      <c r="E346" s="287" t="s">
        <v>12</v>
      </c>
      <c r="F346" s="538" t="s">
        <v>13</v>
      </c>
      <c r="G346" s="539"/>
      <c r="H346" s="540"/>
      <c r="I346" s="230" t="s">
        <v>14</v>
      </c>
      <c r="J346" s="231" t="s">
        <v>15</v>
      </c>
      <c r="K346" s="186" t="s">
        <v>99</v>
      </c>
    </row>
    <row r="347" spans="1:11" ht="19.5" customHeight="1" thickBot="1" x14ac:dyDescent="0.3">
      <c r="A347" s="232" t="s">
        <v>17</v>
      </c>
      <c r="B347" s="215"/>
      <c r="C347" s="233" t="s">
        <v>18</v>
      </c>
      <c r="D347" s="235" t="s">
        <v>19</v>
      </c>
      <c r="E347" s="288" t="s">
        <v>19</v>
      </c>
      <c r="F347" s="236"/>
      <c r="G347" s="237"/>
      <c r="H347" s="237"/>
      <c r="I347" s="238" t="s">
        <v>210</v>
      </c>
      <c r="J347" s="225"/>
      <c r="K347" s="187" t="s">
        <v>100</v>
      </c>
    </row>
    <row r="348" spans="1:11" ht="19.5" customHeight="1" thickBot="1" x14ac:dyDescent="0.3">
      <c r="A348" s="232"/>
      <c r="B348" s="215"/>
      <c r="C348" s="233"/>
      <c r="D348" s="235" t="s">
        <v>21</v>
      </c>
      <c r="E348" s="241" t="s">
        <v>22</v>
      </c>
      <c r="F348" s="230" t="s">
        <v>23</v>
      </c>
      <c r="G348" s="230" t="s">
        <v>24</v>
      </c>
      <c r="H348" s="231" t="s">
        <v>25</v>
      </c>
      <c r="I348" s="230" t="s">
        <v>26</v>
      </c>
      <c r="J348" s="231" t="s">
        <v>27</v>
      </c>
      <c r="K348" s="187"/>
    </row>
    <row r="349" spans="1:11" ht="19.5" customHeight="1" x14ac:dyDescent="0.25">
      <c r="A349" s="226"/>
      <c r="B349" s="245" t="s">
        <v>28</v>
      </c>
      <c r="C349" s="228"/>
      <c r="D349" s="309"/>
      <c r="E349" s="228"/>
      <c r="F349" s="231"/>
      <c r="G349" s="230"/>
      <c r="H349" s="231"/>
      <c r="I349" s="230"/>
      <c r="J349" s="231"/>
      <c r="K349" s="190"/>
    </row>
    <row r="350" spans="1:11" ht="44.25" customHeight="1" x14ac:dyDescent="0.25">
      <c r="A350" s="232" t="s">
        <v>503</v>
      </c>
      <c r="B350" s="215"/>
      <c r="C350" s="233">
        <v>180</v>
      </c>
      <c r="D350" s="225"/>
      <c r="E350" s="238"/>
      <c r="F350" s="225">
        <v>3.94</v>
      </c>
      <c r="G350" s="238">
        <v>3.42</v>
      </c>
      <c r="H350" s="225">
        <v>12.93</v>
      </c>
      <c r="I350" s="238">
        <v>108</v>
      </c>
      <c r="J350" s="225"/>
      <c r="K350" s="181" t="s">
        <v>504</v>
      </c>
    </row>
    <row r="351" spans="1:11" ht="19.5" customHeight="1" x14ac:dyDescent="0.25">
      <c r="A351" s="232"/>
      <c r="B351" s="215" t="s">
        <v>268</v>
      </c>
      <c r="C351" s="233"/>
      <c r="D351" s="225">
        <v>14.4</v>
      </c>
      <c r="E351" s="238">
        <v>14.4</v>
      </c>
      <c r="F351" s="225"/>
      <c r="G351" s="238"/>
      <c r="H351" s="225"/>
      <c r="I351" s="238"/>
      <c r="J351" s="225"/>
      <c r="K351" s="181"/>
    </row>
    <row r="352" spans="1:11" ht="19.5" customHeight="1" x14ac:dyDescent="0.25">
      <c r="A352" s="232"/>
      <c r="B352" s="215" t="s">
        <v>35</v>
      </c>
      <c r="C352" s="233"/>
      <c r="D352" s="225">
        <v>1</v>
      </c>
      <c r="E352" s="238">
        <v>1</v>
      </c>
      <c r="F352" s="225"/>
      <c r="G352" s="238"/>
      <c r="H352" s="225"/>
      <c r="I352" s="238"/>
      <c r="J352" s="225"/>
      <c r="K352" s="181"/>
    </row>
    <row r="353" spans="1:12" ht="19.5" customHeight="1" x14ac:dyDescent="0.25">
      <c r="A353" s="232"/>
      <c r="B353" s="215" t="s">
        <v>33</v>
      </c>
      <c r="C353" s="233"/>
      <c r="D353" s="225">
        <v>126</v>
      </c>
      <c r="E353" s="238">
        <v>126</v>
      </c>
      <c r="F353" s="225"/>
      <c r="G353" s="238"/>
      <c r="H353" s="225"/>
      <c r="I353" s="238"/>
      <c r="J353" s="225"/>
      <c r="K353" s="181"/>
    </row>
    <row r="354" spans="1:12" ht="19.5" customHeight="1" x14ac:dyDescent="0.25">
      <c r="A354" s="232"/>
      <c r="B354" s="215" t="s">
        <v>34</v>
      </c>
      <c r="C354" s="233"/>
      <c r="D354" s="225">
        <v>54</v>
      </c>
      <c r="E354" s="238">
        <v>54</v>
      </c>
      <c r="F354" s="225"/>
      <c r="G354" s="238"/>
      <c r="H354" s="225"/>
      <c r="I354" s="238"/>
      <c r="J354" s="225"/>
      <c r="K354" s="181"/>
    </row>
    <row r="355" spans="1:12" ht="19.5" customHeight="1" x14ac:dyDescent="0.25">
      <c r="A355" s="232"/>
      <c r="B355" s="215" t="s">
        <v>37</v>
      </c>
      <c r="C355" s="233"/>
      <c r="D355" s="225">
        <v>1.8</v>
      </c>
      <c r="E355" s="238">
        <v>1.8</v>
      </c>
      <c r="F355" s="225"/>
      <c r="G355" s="238"/>
      <c r="H355" s="225"/>
      <c r="I355" s="238"/>
      <c r="J355" s="225"/>
      <c r="K355" s="181"/>
    </row>
    <row r="356" spans="1:12" ht="19.5" customHeight="1" x14ac:dyDescent="0.25">
      <c r="A356" s="232"/>
      <c r="B356" s="215" t="s">
        <v>204</v>
      </c>
      <c r="C356" s="233"/>
      <c r="D356" s="225">
        <v>0.7</v>
      </c>
      <c r="E356" s="238">
        <v>0.7</v>
      </c>
      <c r="F356" s="225"/>
      <c r="G356" s="238"/>
      <c r="H356" s="225"/>
      <c r="I356" s="238"/>
      <c r="J356" s="225"/>
      <c r="K356" s="181"/>
    </row>
    <row r="357" spans="1:12" ht="28.5" customHeight="1" x14ac:dyDescent="0.25">
      <c r="A357" s="232" t="s">
        <v>105</v>
      </c>
      <c r="B357" s="215"/>
      <c r="C357" s="233" t="s">
        <v>306</v>
      </c>
      <c r="D357" s="234"/>
      <c r="E357" s="233"/>
      <c r="F357" s="246">
        <v>3.0569715142428788</v>
      </c>
      <c r="G357" s="238">
        <v>2.656671664167916</v>
      </c>
      <c r="H357" s="225">
        <v>4.99</v>
      </c>
      <c r="I357" s="238">
        <v>48.855547226386804</v>
      </c>
      <c r="J357" s="225">
        <v>1.19</v>
      </c>
      <c r="K357" s="181" t="s">
        <v>106</v>
      </c>
    </row>
    <row r="358" spans="1:12" ht="19.5" customHeight="1" x14ac:dyDescent="0.25">
      <c r="A358" s="232"/>
      <c r="B358" s="215" t="s">
        <v>107</v>
      </c>
      <c r="C358" s="233"/>
      <c r="D358" s="234">
        <v>1.7</v>
      </c>
      <c r="E358" s="233">
        <v>1.7</v>
      </c>
      <c r="F358" s="246"/>
      <c r="G358" s="238"/>
      <c r="H358" s="225"/>
      <c r="I358" s="238"/>
      <c r="J358" s="225"/>
      <c r="K358" s="181"/>
    </row>
    <row r="359" spans="1:12" ht="19.5" customHeight="1" x14ac:dyDescent="0.25">
      <c r="A359" s="215"/>
      <c r="B359" s="215" t="s">
        <v>35</v>
      </c>
      <c r="C359" s="233"/>
      <c r="D359" s="234">
        <v>5</v>
      </c>
      <c r="E359" s="233">
        <v>5</v>
      </c>
      <c r="F359" s="246"/>
      <c r="G359" s="238"/>
      <c r="H359" s="225"/>
      <c r="I359" s="238"/>
      <c r="J359" s="225"/>
      <c r="K359" s="181"/>
    </row>
    <row r="360" spans="1:12" ht="19.5" customHeight="1" x14ac:dyDescent="0.25">
      <c r="A360" s="234"/>
      <c r="B360" s="215" t="s">
        <v>33</v>
      </c>
      <c r="C360" s="233"/>
      <c r="D360" s="234">
        <v>90</v>
      </c>
      <c r="E360" s="233">
        <v>90</v>
      </c>
      <c r="F360" s="246"/>
      <c r="G360" s="238"/>
      <c r="H360" s="225"/>
      <c r="I360" s="238"/>
      <c r="J360" s="225"/>
      <c r="K360" s="181"/>
    </row>
    <row r="361" spans="1:12" ht="19.5" customHeight="1" x14ac:dyDescent="0.25">
      <c r="A361" s="234"/>
      <c r="B361" s="215" t="s">
        <v>77</v>
      </c>
      <c r="C361" s="233"/>
      <c r="D361" s="234">
        <v>67</v>
      </c>
      <c r="E361" s="233">
        <v>67</v>
      </c>
      <c r="F361" s="246"/>
      <c r="G361" s="238"/>
      <c r="H361" s="225"/>
      <c r="I361" s="238"/>
      <c r="J361" s="225"/>
      <c r="K361" s="181"/>
    </row>
    <row r="362" spans="1:12" s="400" customFormat="1" ht="28.5" customHeight="1" x14ac:dyDescent="0.25">
      <c r="A362" s="255" t="s">
        <v>108</v>
      </c>
      <c r="B362" s="256"/>
      <c r="C362" s="444" t="s">
        <v>491</v>
      </c>
      <c r="D362" s="260"/>
      <c r="E362" s="257"/>
      <c r="F362" s="265">
        <v>4.55</v>
      </c>
      <c r="G362" s="209">
        <v>7.02</v>
      </c>
      <c r="H362" s="208">
        <v>12.92</v>
      </c>
      <c r="I362" s="265">
        <v>132.83000000000001</v>
      </c>
      <c r="J362" s="209"/>
      <c r="K362" s="467" t="s">
        <v>109</v>
      </c>
      <c r="L362" s="468"/>
    </row>
    <row r="363" spans="1:12" s="400" customFormat="1" ht="19.5" customHeight="1" x14ac:dyDescent="0.25">
      <c r="A363" s="255"/>
      <c r="B363" s="256" t="s">
        <v>45</v>
      </c>
      <c r="C363" s="257"/>
      <c r="D363" s="260">
        <v>25</v>
      </c>
      <c r="E363" s="257">
        <v>25</v>
      </c>
      <c r="F363" s="265"/>
      <c r="G363" s="209"/>
      <c r="H363" s="209"/>
      <c r="I363" s="265"/>
      <c r="J363" s="265"/>
      <c r="K363" s="180"/>
    </row>
    <row r="364" spans="1:12" s="400" customFormat="1" ht="19.5" customHeight="1" x14ac:dyDescent="0.25">
      <c r="A364" s="255"/>
      <c r="B364" s="256" t="s">
        <v>110</v>
      </c>
      <c r="C364" s="257"/>
      <c r="D364" s="260">
        <v>10.199999999999999</v>
      </c>
      <c r="E364" s="257">
        <v>10</v>
      </c>
      <c r="F364" s="265"/>
      <c r="G364" s="209"/>
      <c r="H364" s="209"/>
      <c r="I364" s="265"/>
      <c r="J364" s="265"/>
      <c r="K364" s="180"/>
    </row>
    <row r="365" spans="1:12" s="400" customFormat="1" ht="19.5" customHeight="1" thickBot="1" x14ac:dyDescent="0.3">
      <c r="A365" s="255"/>
      <c r="B365" s="256" t="s">
        <v>37</v>
      </c>
      <c r="C365" s="257"/>
      <c r="D365" s="260">
        <v>5</v>
      </c>
      <c r="E365" s="257">
        <v>5</v>
      </c>
      <c r="F365" s="265" t="s">
        <v>8</v>
      </c>
      <c r="G365" s="209"/>
      <c r="H365" s="209"/>
      <c r="I365" s="265"/>
      <c r="J365" s="265"/>
      <c r="K365" s="180"/>
    </row>
    <row r="366" spans="1:12" ht="19.5" customHeight="1" thickBot="1" x14ac:dyDescent="0.3">
      <c r="A366" s="250" t="s">
        <v>46</v>
      </c>
      <c r="B366" s="251"/>
      <c r="C366" s="252">
        <f>25+15+155+C350</f>
        <v>375</v>
      </c>
      <c r="D366" s="270"/>
      <c r="E366" s="241"/>
      <c r="F366" s="271">
        <f>F350+F357+F362</f>
        <v>11.546971514242879</v>
      </c>
      <c r="G366" s="254">
        <f t="shared" ref="G366:J366" si="13">G350+G357+G362</f>
        <v>13.096671664167916</v>
      </c>
      <c r="H366" s="271">
        <f t="shared" si="13"/>
        <v>30.840000000000003</v>
      </c>
      <c r="I366" s="254">
        <f t="shared" si="13"/>
        <v>289.6855472263868</v>
      </c>
      <c r="J366" s="271">
        <f t="shared" si="13"/>
        <v>1.19</v>
      </c>
      <c r="K366" s="192"/>
    </row>
    <row r="367" spans="1:12" ht="19.5" customHeight="1" x14ac:dyDescent="0.25">
      <c r="A367" s="232"/>
      <c r="B367" s="216" t="s">
        <v>47</v>
      </c>
      <c r="C367" s="249"/>
      <c r="D367" s="224"/>
      <c r="E367" s="228"/>
      <c r="F367" s="225"/>
      <c r="G367" s="238"/>
      <c r="H367" s="225"/>
      <c r="I367" s="238"/>
      <c r="J367" s="225"/>
      <c r="K367" s="181"/>
    </row>
    <row r="368" spans="1:12" ht="19.5" customHeight="1" thickBot="1" x14ac:dyDescent="0.3">
      <c r="A368" s="232" t="s">
        <v>352</v>
      </c>
      <c r="B368" s="215"/>
      <c r="C368" s="233">
        <v>100</v>
      </c>
      <c r="D368" s="224">
        <v>100</v>
      </c>
      <c r="E368" s="233">
        <v>100</v>
      </c>
      <c r="F368" s="225">
        <v>0.4</v>
      </c>
      <c r="G368" s="238">
        <v>0.4</v>
      </c>
      <c r="H368" s="225">
        <v>9.8000000000000007</v>
      </c>
      <c r="I368" s="238">
        <v>47</v>
      </c>
      <c r="J368" s="225">
        <v>10</v>
      </c>
      <c r="K368" s="193" t="s">
        <v>298</v>
      </c>
    </row>
    <row r="369" spans="1:11" ht="19.5" customHeight="1" thickBot="1" x14ac:dyDescent="0.3">
      <c r="A369" s="250" t="s">
        <v>46</v>
      </c>
      <c r="B369" s="251"/>
      <c r="C369" s="252">
        <v>100</v>
      </c>
      <c r="D369" s="270"/>
      <c r="E369" s="241"/>
      <c r="F369" s="271">
        <f>F368</f>
        <v>0.4</v>
      </c>
      <c r="G369" s="254">
        <f t="shared" ref="G369:J369" si="14">G368</f>
        <v>0.4</v>
      </c>
      <c r="H369" s="271">
        <f t="shared" si="14"/>
        <v>9.8000000000000007</v>
      </c>
      <c r="I369" s="254">
        <f t="shared" si="14"/>
        <v>47</v>
      </c>
      <c r="J369" s="271">
        <f t="shared" si="14"/>
        <v>10</v>
      </c>
      <c r="K369" s="192"/>
    </row>
    <row r="370" spans="1:11" ht="19.5" customHeight="1" x14ac:dyDescent="0.25">
      <c r="A370" s="226"/>
      <c r="B370" s="245" t="s">
        <v>50</v>
      </c>
      <c r="C370" s="293"/>
      <c r="D370" s="309"/>
      <c r="E370" s="229"/>
      <c r="F370" s="230"/>
      <c r="G370" s="230"/>
      <c r="H370" s="231"/>
      <c r="I370" s="230"/>
      <c r="J370" s="231"/>
      <c r="K370" s="195"/>
    </row>
    <row r="371" spans="1:11" s="400" customFormat="1" ht="32.25" customHeight="1" x14ac:dyDescent="0.25">
      <c r="A371" s="461" t="s">
        <v>367</v>
      </c>
      <c r="B371" s="443"/>
      <c r="C371" s="257">
        <v>40</v>
      </c>
      <c r="D371" s="208"/>
      <c r="E371" s="265"/>
      <c r="F371" s="414">
        <v>0.56000000000000005</v>
      </c>
      <c r="G371" s="414">
        <v>4.0199999999999996</v>
      </c>
      <c r="H371" s="413">
        <v>2.92</v>
      </c>
      <c r="I371" s="414">
        <v>50.04</v>
      </c>
      <c r="J371" s="208">
        <v>3.85</v>
      </c>
      <c r="K371" s="466" t="s">
        <v>368</v>
      </c>
    </row>
    <row r="372" spans="1:11" s="400" customFormat="1" ht="20.25" customHeight="1" x14ac:dyDescent="0.25">
      <c r="A372" s="255"/>
      <c r="B372" s="256" t="s">
        <v>117</v>
      </c>
      <c r="C372" s="257"/>
      <c r="D372" s="208">
        <v>13.76</v>
      </c>
      <c r="E372" s="265">
        <v>10</v>
      </c>
      <c r="F372" s="459"/>
      <c r="G372" s="414"/>
      <c r="H372" s="462"/>
      <c r="I372" s="463"/>
      <c r="J372" s="208"/>
      <c r="K372" s="415"/>
    </row>
    <row r="373" spans="1:11" s="400" customFormat="1" ht="20.25" customHeight="1" x14ac:dyDescent="0.25">
      <c r="A373" s="255"/>
      <c r="B373" s="256" t="s">
        <v>354</v>
      </c>
      <c r="C373" s="257"/>
      <c r="D373" s="208">
        <v>10.199999999999999</v>
      </c>
      <c r="E373" s="265">
        <v>8</v>
      </c>
      <c r="F373" s="459"/>
      <c r="G373" s="414"/>
      <c r="H373" s="462"/>
      <c r="I373" s="463"/>
      <c r="J373" s="208"/>
      <c r="K373" s="415"/>
    </row>
    <row r="374" spans="1:11" s="400" customFormat="1" ht="20.25" customHeight="1" x14ac:dyDescent="0.25">
      <c r="A374" s="255"/>
      <c r="B374" s="256" t="s">
        <v>51</v>
      </c>
      <c r="C374" s="257"/>
      <c r="D374" s="208">
        <v>7.56</v>
      </c>
      <c r="E374" s="265">
        <v>6</v>
      </c>
      <c r="F374" s="459"/>
      <c r="G374" s="414"/>
      <c r="H374" s="462"/>
      <c r="I374" s="463"/>
      <c r="J374" s="208"/>
      <c r="K374" s="415"/>
    </row>
    <row r="375" spans="1:11" s="400" customFormat="1" ht="20.25" customHeight="1" x14ac:dyDescent="0.25">
      <c r="A375" s="255"/>
      <c r="B375" s="256" t="s">
        <v>116</v>
      </c>
      <c r="C375" s="257"/>
      <c r="D375" s="208">
        <v>14.56</v>
      </c>
      <c r="E375" s="265">
        <v>8</v>
      </c>
      <c r="F375" s="459"/>
      <c r="G375" s="414"/>
      <c r="H375" s="462"/>
      <c r="I375" s="463"/>
      <c r="J375" s="208"/>
      <c r="K375" s="415"/>
    </row>
    <row r="376" spans="1:11" s="400" customFormat="1" ht="20.25" customHeight="1" x14ac:dyDescent="0.25">
      <c r="A376" s="255"/>
      <c r="B376" s="256" t="s">
        <v>118</v>
      </c>
      <c r="C376" s="257"/>
      <c r="D376" s="208">
        <v>7.14</v>
      </c>
      <c r="E376" s="265">
        <v>6</v>
      </c>
      <c r="F376" s="459"/>
      <c r="G376" s="414"/>
      <c r="H376" s="462"/>
      <c r="I376" s="463"/>
      <c r="J376" s="208"/>
      <c r="K376" s="415"/>
    </row>
    <row r="377" spans="1:11" s="400" customFormat="1" ht="20.25" customHeight="1" x14ac:dyDescent="0.25">
      <c r="A377" s="255"/>
      <c r="B377" s="256" t="s">
        <v>72</v>
      </c>
      <c r="C377" s="257"/>
      <c r="D377" s="208">
        <v>2.4</v>
      </c>
      <c r="E377" s="265">
        <v>2.4</v>
      </c>
      <c r="F377" s="459"/>
      <c r="G377" s="414"/>
      <c r="H377" s="462"/>
      <c r="I377" s="463"/>
      <c r="J377" s="208"/>
      <c r="K377" s="415"/>
    </row>
    <row r="378" spans="1:11" s="400" customFormat="1" ht="49.5" customHeight="1" x14ac:dyDescent="0.25">
      <c r="A378" s="64" t="s">
        <v>505</v>
      </c>
      <c r="B378" s="3"/>
      <c r="C378" s="410" t="s">
        <v>381</v>
      </c>
      <c r="D378" s="435"/>
      <c r="E378" s="66"/>
      <c r="F378" s="67">
        <v>3.08</v>
      </c>
      <c r="G378" s="68">
        <v>4.91</v>
      </c>
      <c r="H378" s="67">
        <v>5.74</v>
      </c>
      <c r="I378" s="68">
        <v>84.86</v>
      </c>
      <c r="J378" s="435"/>
      <c r="K378" s="411" t="s">
        <v>507</v>
      </c>
    </row>
    <row r="379" spans="1:11" s="400" customFormat="1" ht="19.5" customHeight="1" x14ac:dyDescent="0.25">
      <c r="A379" s="255"/>
      <c r="B379" s="256" t="s">
        <v>117</v>
      </c>
      <c r="C379" s="444"/>
      <c r="D379" s="443">
        <v>57.19</v>
      </c>
      <c r="E379" s="257">
        <v>43</v>
      </c>
      <c r="F379" s="208"/>
      <c r="G379" s="209"/>
      <c r="H379" s="208"/>
      <c r="I379" s="209"/>
      <c r="J379" s="443"/>
      <c r="K379" s="180"/>
    </row>
    <row r="380" spans="1:11" s="400" customFormat="1" ht="19.5" customHeight="1" x14ac:dyDescent="0.25">
      <c r="A380" s="255"/>
      <c r="B380" s="256" t="s">
        <v>153</v>
      </c>
      <c r="C380" s="444"/>
      <c r="D380" s="443">
        <v>23.75</v>
      </c>
      <c r="E380" s="257">
        <v>19</v>
      </c>
      <c r="F380" s="443"/>
      <c r="G380" s="257"/>
      <c r="H380" s="443"/>
      <c r="I380" s="257"/>
      <c r="J380" s="443"/>
      <c r="K380" s="180"/>
    </row>
    <row r="381" spans="1:11" s="400" customFormat="1" ht="19.5" customHeight="1" x14ac:dyDescent="0.25">
      <c r="A381" s="255"/>
      <c r="B381" s="256" t="s">
        <v>51</v>
      </c>
      <c r="C381" s="444"/>
      <c r="D381" s="443">
        <v>9.4</v>
      </c>
      <c r="E381" s="257">
        <v>7.5</v>
      </c>
      <c r="F381" s="208"/>
      <c r="G381" s="209"/>
      <c r="H381" s="208"/>
      <c r="I381" s="209"/>
      <c r="J381" s="208"/>
      <c r="K381" s="180"/>
    </row>
    <row r="382" spans="1:11" s="400" customFormat="1" ht="19.5" customHeight="1" x14ac:dyDescent="0.25">
      <c r="A382" s="255"/>
      <c r="B382" s="256" t="s">
        <v>58</v>
      </c>
      <c r="C382" s="444"/>
      <c r="D382" s="443">
        <v>9.6</v>
      </c>
      <c r="E382" s="257">
        <v>8</v>
      </c>
      <c r="F382" s="208"/>
      <c r="G382" s="209"/>
      <c r="H382" s="208"/>
      <c r="I382" s="209"/>
      <c r="J382" s="208"/>
      <c r="K382" s="180"/>
    </row>
    <row r="383" spans="1:11" s="400" customFormat="1" ht="19.5" customHeight="1" x14ac:dyDescent="0.25">
      <c r="A383" s="255"/>
      <c r="B383" s="256" t="s">
        <v>66</v>
      </c>
      <c r="C383" s="444"/>
      <c r="D383" s="443">
        <v>3</v>
      </c>
      <c r="E383" s="257">
        <v>3</v>
      </c>
      <c r="F383" s="208"/>
      <c r="G383" s="209"/>
      <c r="H383" s="208"/>
      <c r="I383" s="209"/>
      <c r="J383" s="208"/>
      <c r="K383" s="180"/>
    </row>
    <row r="384" spans="1:11" s="400" customFormat="1" ht="19.5" customHeight="1" x14ac:dyDescent="0.25">
      <c r="A384" s="255"/>
      <c r="B384" s="256" t="s">
        <v>36</v>
      </c>
      <c r="C384" s="444"/>
      <c r="D384" s="443">
        <v>0.5</v>
      </c>
      <c r="E384" s="257">
        <v>0.5</v>
      </c>
      <c r="F384" s="208"/>
      <c r="G384" s="209"/>
      <c r="H384" s="208"/>
      <c r="I384" s="209"/>
      <c r="J384" s="208"/>
      <c r="K384" s="180"/>
    </row>
    <row r="385" spans="1:11" s="400" customFormat="1" ht="19.5" customHeight="1" x14ac:dyDescent="0.25">
      <c r="A385" s="255"/>
      <c r="B385" s="264" t="s">
        <v>34</v>
      </c>
      <c r="C385" s="444"/>
      <c r="D385" s="443">
        <v>112.5</v>
      </c>
      <c r="E385" s="257">
        <v>112.5</v>
      </c>
      <c r="F385" s="208"/>
      <c r="G385" s="209"/>
      <c r="H385" s="208"/>
      <c r="I385" s="209"/>
      <c r="J385" s="208"/>
      <c r="K385" s="180"/>
    </row>
    <row r="386" spans="1:11" ht="33" customHeight="1" x14ac:dyDescent="0.25">
      <c r="A386" s="232"/>
      <c r="B386" s="215" t="s">
        <v>56</v>
      </c>
      <c r="C386" s="249"/>
      <c r="D386" s="224">
        <v>11.9</v>
      </c>
      <c r="E386" s="233">
        <v>11.4</v>
      </c>
      <c r="F386" s="225"/>
      <c r="G386" s="238"/>
      <c r="H386" s="225"/>
      <c r="I386" s="238"/>
      <c r="J386" s="225"/>
      <c r="K386" s="181"/>
    </row>
    <row r="387" spans="1:11" ht="19.5" customHeight="1" x14ac:dyDescent="0.25">
      <c r="A387" s="232"/>
      <c r="B387" s="215" t="s">
        <v>57</v>
      </c>
      <c r="C387" s="249"/>
      <c r="D387" s="224">
        <v>11.97</v>
      </c>
      <c r="E387" s="233">
        <v>11.4</v>
      </c>
      <c r="F387" s="225"/>
      <c r="G387" s="238"/>
      <c r="H387" s="225"/>
      <c r="I387" s="238"/>
      <c r="J387" s="225"/>
      <c r="K387" s="181"/>
    </row>
    <row r="388" spans="1:11" ht="19.5" customHeight="1" x14ac:dyDescent="0.25">
      <c r="A388" s="232"/>
      <c r="B388" s="215" t="s">
        <v>58</v>
      </c>
      <c r="C388" s="249"/>
      <c r="D388" s="224">
        <v>1.19</v>
      </c>
      <c r="E388" s="233">
        <v>1</v>
      </c>
      <c r="F388" s="225"/>
      <c r="G388" s="238"/>
      <c r="H388" s="225"/>
      <c r="I388" s="238"/>
      <c r="J388" s="225"/>
      <c r="K388" s="181"/>
    </row>
    <row r="389" spans="1:11" ht="19.5" customHeight="1" x14ac:dyDescent="0.25">
      <c r="A389" s="232"/>
      <c r="B389" s="215" t="s">
        <v>59</v>
      </c>
      <c r="C389" s="249"/>
      <c r="D389" s="224">
        <v>0.96</v>
      </c>
      <c r="E389" s="233">
        <v>0.8</v>
      </c>
      <c r="F389" s="225"/>
      <c r="G389" s="238"/>
      <c r="H389" s="225"/>
      <c r="I389" s="238"/>
      <c r="J389" s="225"/>
      <c r="K389" s="181"/>
    </row>
    <row r="390" spans="1:11" ht="19.5" customHeight="1" x14ac:dyDescent="0.25">
      <c r="A390" s="232"/>
      <c r="B390" s="215" t="s">
        <v>60</v>
      </c>
      <c r="C390" s="249"/>
      <c r="D390" s="224">
        <v>1</v>
      </c>
      <c r="E390" s="233">
        <v>1</v>
      </c>
      <c r="F390" s="225"/>
      <c r="G390" s="238"/>
      <c r="H390" s="225"/>
      <c r="I390" s="238"/>
      <c r="J390" s="225"/>
      <c r="K390" s="181"/>
    </row>
    <row r="391" spans="1:11" ht="19.5" customHeight="1" x14ac:dyDescent="0.25">
      <c r="A391" s="232"/>
      <c r="B391" s="210" t="s">
        <v>36</v>
      </c>
      <c r="C391" s="249"/>
      <c r="D391" s="224">
        <v>0.1</v>
      </c>
      <c r="E391" s="233">
        <v>0.1</v>
      </c>
      <c r="F391" s="225"/>
      <c r="G391" s="238"/>
      <c r="H391" s="225"/>
      <c r="I391" s="238"/>
      <c r="J391" s="225"/>
      <c r="K391" s="181"/>
    </row>
    <row r="392" spans="1:11" ht="30" customHeight="1" x14ac:dyDescent="0.25">
      <c r="A392" s="232"/>
      <c r="B392" s="210" t="s">
        <v>301</v>
      </c>
      <c r="C392" s="249"/>
      <c r="D392" s="224"/>
      <c r="E392" s="233">
        <v>14.3</v>
      </c>
      <c r="F392" s="225"/>
      <c r="G392" s="238"/>
      <c r="H392" s="225"/>
      <c r="I392" s="238"/>
      <c r="J392" s="225"/>
      <c r="K392" s="181"/>
    </row>
    <row r="393" spans="1:11" ht="19.5" customHeight="1" x14ac:dyDescent="0.25">
      <c r="A393" s="232"/>
      <c r="B393" s="215" t="s">
        <v>62</v>
      </c>
      <c r="C393" s="249"/>
      <c r="D393" s="258"/>
      <c r="E393" s="233">
        <v>10</v>
      </c>
      <c r="F393" s="225"/>
      <c r="G393" s="238"/>
      <c r="H393" s="225"/>
      <c r="I393" s="238"/>
      <c r="J393" s="225"/>
      <c r="K393" s="181"/>
    </row>
    <row r="394" spans="1:11" s="400" customFormat="1" ht="19.5" customHeight="1" x14ac:dyDescent="0.25">
      <c r="A394" s="255"/>
      <c r="B394" s="256" t="s">
        <v>126</v>
      </c>
      <c r="C394" s="444"/>
      <c r="D394" s="464">
        <v>5</v>
      </c>
      <c r="E394" s="257">
        <v>5</v>
      </c>
      <c r="F394" s="208"/>
      <c r="G394" s="209"/>
      <c r="H394" s="208"/>
      <c r="I394" s="209"/>
      <c r="J394" s="208"/>
      <c r="K394" s="180"/>
    </row>
    <row r="395" spans="1:11" s="465" customFormat="1" ht="44.25" customHeight="1" x14ac:dyDescent="0.25">
      <c r="A395" s="255" t="s">
        <v>347</v>
      </c>
      <c r="B395" s="256"/>
      <c r="C395" s="257">
        <v>50</v>
      </c>
      <c r="D395" s="208"/>
      <c r="E395" s="209"/>
      <c r="F395" s="67">
        <v>8.4239742446840733</v>
      </c>
      <c r="G395" s="68">
        <v>9.3470281954135306</v>
      </c>
      <c r="H395" s="67">
        <v>8.2244270056516555</v>
      </c>
      <c r="I395" s="68">
        <v>150.75893592886572</v>
      </c>
      <c r="J395" s="356">
        <v>0.6</v>
      </c>
      <c r="K395" s="180" t="s">
        <v>68</v>
      </c>
    </row>
    <row r="396" spans="1:11" s="465" customFormat="1" ht="15" customHeight="1" x14ac:dyDescent="0.25">
      <c r="A396" s="255"/>
      <c r="B396" s="215" t="s">
        <v>56</v>
      </c>
      <c r="C396" s="257"/>
      <c r="D396" s="260">
        <v>36.57</v>
      </c>
      <c r="E396" s="257">
        <v>35</v>
      </c>
      <c r="F396" s="208"/>
      <c r="G396" s="209"/>
      <c r="H396" s="208"/>
      <c r="I396" s="209"/>
      <c r="J396" s="259"/>
      <c r="K396" s="180"/>
    </row>
    <row r="397" spans="1:11" s="465" customFormat="1" ht="15" customHeight="1" x14ac:dyDescent="0.25">
      <c r="A397" s="255"/>
      <c r="B397" s="256" t="s">
        <v>57</v>
      </c>
      <c r="C397" s="257"/>
      <c r="D397" s="260">
        <v>36.75</v>
      </c>
      <c r="E397" s="257">
        <v>35</v>
      </c>
      <c r="F397" s="208"/>
      <c r="G397" s="209"/>
      <c r="H397" s="208"/>
      <c r="I397" s="209"/>
      <c r="J397" s="259"/>
      <c r="K397" s="180"/>
    </row>
    <row r="398" spans="1:11" s="465" customFormat="1" ht="15" customHeight="1" x14ac:dyDescent="0.25">
      <c r="A398" s="255"/>
      <c r="B398" s="256" t="s">
        <v>118</v>
      </c>
      <c r="C398" s="257"/>
      <c r="D398" s="260">
        <v>10.4</v>
      </c>
      <c r="E398" s="257">
        <v>8.75</v>
      </c>
      <c r="F398" s="208"/>
      <c r="G398" s="209"/>
      <c r="H398" s="208"/>
      <c r="I398" s="209"/>
      <c r="J398" s="259"/>
      <c r="K398" s="179"/>
    </row>
    <row r="399" spans="1:11" s="465" customFormat="1" ht="15" customHeight="1" x14ac:dyDescent="0.25">
      <c r="A399" s="255"/>
      <c r="B399" s="256" t="s">
        <v>69</v>
      </c>
      <c r="C399" s="257"/>
      <c r="D399" s="260">
        <v>8.1300000000000008</v>
      </c>
      <c r="E399" s="257">
        <v>8.1300000000000008</v>
      </c>
      <c r="F399" s="208"/>
      <c r="G399" s="209"/>
      <c r="H399" s="261"/>
      <c r="I399" s="262"/>
      <c r="J399" s="263"/>
      <c r="K399" s="354"/>
    </row>
    <row r="400" spans="1:11" s="465" customFormat="1" ht="22.5" customHeight="1" x14ac:dyDescent="0.25">
      <c r="A400" s="255"/>
      <c r="B400" s="256" t="s">
        <v>34</v>
      </c>
      <c r="C400" s="257"/>
      <c r="D400" s="260">
        <v>5.2</v>
      </c>
      <c r="E400" s="257">
        <v>5.2</v>
      </c>
      <c r="F400" s="208"/>
      <c r="G400" s="209"/>
      <c r="H400" s="208"/>
      <c r="I400" s="209"/>
      <c r="J400" s="259"/>
      <c r="K400" s="179"/>
    </row>
    <row r="401" spans="1:11" s="465" customFormat="1" ht="15" customHeight="1" x14ac:dyDescent="0.25">
      <c r="A401" s="255"/>
      <c r="B401" s="256" t="s">
        <v>91</v>
      </c>
      <c r="C401" s="257"/>
      <c r="D401" s="260">
        <v>2.8</v>
      </c>
      <c r="E401" s="257">
        <v>2.8</v>
      </c>
      <c r="F401" s="208"/>
      <c r="G401" s="209"/>
      <c r="H401" s="208"/>
      <c r="I401" s="209"/>
      <c r="J401" s="259"/>
      <c r="K401" s="179"/>
    </row>
    <row r="402" spans="1:11" s="465" customFormat="1" ht="15" customHeight="1" x14ac:dyDescent="0.25">
      <c r="A402" s="256"/>
      <c r="B402" s="264" t="s">
        <v>36</v>
      </c>
      <c r="C402" s="257"/>
      <c r="D402" s="260">
        <v>0.4</v>
      </c>
      <c r="E402" s="257">
        <v>0.4</v>
      </c>
      <c r="F402" s="208"/>
      <c r="G402" s="209"/>
      <c r="H402" s="208"/>
      <c r="I402" s="209"/>
      <c r="J402" s="259"/>
      <c r="K402" s="179"/>
    </row>
    <row r="403" spans="1:11" s="465" customFormat="1" ht="15" customHeight="1" x14ac:dyDescent="0.25">
      <c r="A403" s="256"/>
      <c r="B403" s="256" t="s">
        <v>71</v>
      </c>
      <c r="C403" s="257"/>
      <c r="D403" s="260"/>
      <c r="E403" s="257">
        <v>62</v>
      </c>
      <c r="F403" s="208"/>
      <c r="G403" s="209"/>
      <c r="H403" s="208"/>
      <c r="I403" s="209"/>
      <c r="J403" s="259"/>
      <c r="K403" s="179"/>
    </row>
    <row r="404" spans="1:11" s="465" customFormat="1" ht="15" customHeight="1" x14ac:dyDescent="0.25">
      <c r="A404" s="255"/>
      <c r="B404" s="256" t="s">
        <v>66</v>
      </c>
      <c r="C404" s="257"/>
      <c r="D404" s="265">
        <v>0.6</v>
      </c>
      <c r="E404" s="209">
        <v>0.6</v>
      </c>
      <c r="F404" s="208"/>
      <c r="G404" s="209"/>
      <c r="H404" s="261"/>
      <c r="I404" s="209"/>
      <c r="J404" s="259"/>
      <c r="K404" s="179"/>
    </row>
    <row r="405" spans="1:11" s="400" customFormat="1" ht="50.25" customHeight="1" x14ac:dyDescent="0.25">
      <c r="A405" s="255" t="s">
        <v>510</v>
      </c>
      <c r="B405" s="436"/>
      <c r="C405" s="459" t="s">
        <v>303</v>
      </c>
      <c r="D405" s="413"/>
      <c r="E405" s="509"/>
      <c r="F405" s="414">
        <v>3.21</v>
      </c>
      <c r="G405" s="414">
        <v>1.62</v>
      </c>
      <c r="H405" s="413">
        <v>22.36</v>
      </c>
      <c r="I405" s="509">
        <v>116.6</v>
      </c>
      <c r="J405" s="414"/>
      <c r="K405" s="180" t="s">
        <v>509</v>
      </c>
    </row>
    <row r="406" spans="1:11" s="400" customFormat="1" ht="19.5" customHeight="1" x14ac:dyDescent="0.25">
      <c r="A406" s="255"/>
      <c r="B406" s="436" t="s">
        <v>508</v>
      </c>
      <c r="C406" s="459"/>
      <c r="D406" s="413">
        <v>47.6</v>
      </c>
      <c r="E406" s="509">
        <v>47.6</v>
      </c>
      <c r="F406" s="414"/>
      <c r="G406" s="414"/>
      <c r="H406" s="413"/>
      <c r="I406" s="509"/>
      <c r="J406" s="414"/>
      <c r="K406" s="180"/>
    </row>
    <row r="407" spans="1:11" s="400" customFormat="1" ht="19.5" customHeight="1" x14ac:dyDescent="0.25">
      <c r="A407" s="255"/>
      <c r="B407" s="436" t="s">
        <v>36</v>
      </c>
      <c r="C407" s="459"/>
      <c r="D407" s="413">
        <v>0.3</v>
      </c>
      <c r="E407" s="509">
        <v>0.3</v>
      </c>
      <c r="F407" s="414"/>
      <c r="G407" s="414"/>
      <c r="H407" s="413"/>
      <c r="I407" s="509"/>
      <c r="J407" s="414"/>
      <c r="K407" s="180"/>
    </row>
    <row r="408" spans="1:11" s="400" customFormat="1" ht="19.5" customHeight="1" x14ac:dyDescent="0.25">
      <c r="A408" s="256"/>
      <c r="B408" s="436" t="s">
        <v>244</v>
      </c>
      <c r="C408" s="459"/>
      <c r="D408" s="413">
        <v>71</v>
      </c>
      <c r="E408" s="509">
        <v>71</v>
      </c>
      <c r="F408" s="414"/>
      <c r="G408" s="414"/>
      <c r="H408" s="413"/>
      <c r="I408" s="509"/>
      <c r="J408" s="414"/>
      <c r="K408" s="180"/>
    </row>
    <row r="409" spans="1:11" s="400" customFormat="1" ht="19.5" customHeight="1" x14ac:dyDescent="0.25">
      <c r="A409" s="255"/>
      <c r="B409" s="436" t="s">
        <v>51</v>
      </c>
      <c r="C409" s="459"/>
      <c r="D409" s="413">
        <v>16.5</v>
      </c>
      <c r="E409" s="509">
        <v>13.2</v>
      </c>
      <c r="F409" s="414"/>
      <c r="G409" s="414"/>
      <c r="H409" s="413"/>
      <c r="I409" s="509"/>
      <c r="J409" s="414"/>
      <c r="K409" s="180"/>
    </row>
    <row r="410" spans="1:11" s="400" customFormat="1" ht="19.5" customHeight="1" x14ac:dyDescent="0.25">
      <c r="A410" s="255"/>
      <c r="B410" s="436" t="s">
        <v>118</v>
      </c>
      <c r="C410" s="459"/>
      <c r="D410" s="413">
        <v>2</v>
      </c>
      <c r="E410" s="509">
        <v>1.7</v>
      </c>
      <c r="F410" s="414"/>
      <c r="G410" s="414"/>
      <c r="H410" s="413"/>
      <c r="I410" s="414"/>
      <c r="J410" s="413"/>
      <c r="K410" s="180"/>
    </row>
    <row r="411" spans="1:11" s="400" customFormat="1" ht="19.5" customHeight="1" x14ac:dyDescent="0.25">
      <c r="A411" s="255"/>
      <c r="B411" s="436" t="s">
        <v>139</v>
      </c>
      <c r="C411" s="459"/>
      <c r="D411" s="413">
        <v>2</v>
      </c>
      <c r="E411" s="509">
        <v>2</v>
      </c>
      <c r="F411" s="414"/>
      <c r="G411" s="414"/>
      <c r="H411" s="413"/>
      <c r="I411" s="414"/>
      <c r="J411" s="413"/>
      <c r="K411" s="180"/>
    </row>
    <row r="412" spans="1:11" ht="19.5" customHeight="1" x14ac:dyDescent="0.25">
      <c r="A412" s="255" t="s">
        <v>133</v>
      </c>
      <c r="B412" s="256"/>
      <c r="C412" s="260">
        <v>150</v>
      </c>
      <c r="D412" s="209"/>
      <c r="E412" s="265"/>
      <c r="F412" s="209">
        <v>0.12</v>
      </c>
      <c r="G412" s="208">
        <v>0.12</v>
      </c>
      <c r="H412" s="265">
        <v>11</v>
      </c>
      <c r="I412" s="209">
        <v>46.05</v>
      </c>
      <c r="J412" s="208">
        <v>0.68</v>
      </c>
      <c r="K412" s="180" t="s">
        <v>134</v>
      </c>
    </row>
    <row r="413" spans="1:11" ht="19.5" customHeight="1" x14ac:dyDescent="0.25">
      <c r="A413" s="268"/>
      <c r="B413" s="215" t="s">
        <v>135</v>
      </c>
      <c r="C413" s="233"/>
      <c r="D413" s="225">
        <v>27.4</v>
      </c>
      <c r="E413" s="238">
        <v>24</v>
      </c>
      <c r="F413" s="224"/>
      <c r="G413" s="233"/>
      <c r="H413" s="224"/>
      <c r="I413" s="267"/>
      <c r="J413" s="224"/>
      <c r="K413" s="181"/>
    </row>
    <row r="414" spans="1:11" ht="19.5" customHeight="1" x14ac:dyDescent="0.25">
      <c r="A414" s="268"/>
      <c r="B414" s="215" t="s">
        <v>312</v>
      </c>
      <c r="C414" s="233"/>
      <c r="D414" s="225">
        <v>5</v>
      </c>
      <c r="E414" s="238">
        <v>5</v>
      </c>
      <c r="F414" s="224"/>
      <c r="G414" s="233"/>
      <c r="H414" s="224"/>
      <c r="I414" s="267"/>
      <c r="J414" s="224"/>
      <c r="K414" s="181"/>
    </row>
    <row r="415" spans="1:11" ht="19.5" customHeight="1" x14ac:dyDescent="0.25">
      <c r="A415" s="268"/>
      <c r="B415" s="215" t="s">
        <v>77</v>
      </c>
      <c r="C415" s="233"/>
      <c r="D415" s="225">
        <v>153</v>
      </c>
      <c r="E415" s="238">
        <v>153</v>
      </c>
      <c r="F415" s="224"/>
      <c r="G415" s="233"/>
      <c r="H415" s="224"/>
      <c r="I415" s="267"/>
      <c r="J415" s="224"/>
      <c r="K415" s="181"/>
    </row>
    <row r="416" spans="1:11" ht="29.25" customHeight="1" thickBot="1" x14ac:dyDescent="0.3">
      <c r="A416" s="232" t="s">
        <v>79</v>
      </c>
      <c r="B416" s="215"/>
      <c r="C416" s="233">
        <v>40</v>
      </c>
      <c r="D416" s="224">
        <v>40</v>
      </c>
      <c r="E416" s="484">
        <v>40</v>
      </c>
      <c r="F416" s="238">
        <v>2.64</v>
      </c>
      <c r="G416" s="269">
        <v>0.48000000000000004</v>
      </c>
      <c r="H416" s="225">
        <v>15.840000000000003</v>
      </c>
      <c r="I416" s="269">
        <v>79.200000000000017</v>
      </c>
      <c r="J416" s="224"/>
      <c r="K416" s="196" t="s">
        <v>80</v>
      </c>
    </row>
    <row r="417" spans="1:11" ht="19.5" customHeight="1" thickBot="1" x14ac:dyDescent="0.3">
      <c r="A417" s="535" t="s">
        <v>46</v>
      </c>
      <c r="B417" s="536"/>
      <c r="C417" s="252">
        <f>C416+C412+112+C395+150+15+C371</f>
        <v>557</v>
      </c>
      <c r="D417" s="270"/>
      <c r="E417" s="253"/>
      <c r="F417" s="254">
        <f>F416+F412+F405+F395+F378+F371</f>
        <v>18.033974244684071</v>
      </c>
      <c r="G417" s="254">
        <f>G416+G412+G405+G395+G378+G371</f>
        <v>20.497028195413531</v>
      </c>
      <c r="H417" s="254">
        <f>H416+H412+H405+H395+H378+H371</f>
        <v>66.084427005651662</v>
      </c>
      <c r="I417" s="254">
        <f>I416+I412+I405+I395+I378+I371</f>
        <v>527.50893592886575</v>
      </c>
      <c r="J417" s="254">
        <f>J416+J412+J405+J395+J378+J371</f>
        <v>5.13</v>
      </c>
      <c r="K417" s="191"/>
    </row>
    <row r="418" spans="1:11" ht="19.5" customHeight="1" x14ac:dyDescent="0.25">
      <c r="A418" s="339"/>
      <c r="B418" s="339" t="s">
        <v>81</v>
      </c>
      <c r="C418" s="340"/>
      <c r="D418" s="221"/>
      <c r="E418" s="340"/>
      <c r="F418" s="276"/>
      <c r="G418" s="341"/>
      <c r="H418" s="276"/>
      <c r="I418" s="341"/>
      <c r="J418" s="276"/>
      <c r="K418" s="181"/>
    </row>
    <row r="419" spans="1:11" ht="51.75" customHeight="1" x14ac:dyDescent="0.25">
      <c r="A419" s="2" t="s">
        <v>511</v>
      </c>
      <c r="B419" s="9"/>
      <c r="C419" s="20">
        <v>75</v>
      </c>
      <c r="D419" s="6"/>
      <c r="E419" s="5"/>
      <c r="F419" s="6">
        <v>8.1750000000000007</v>
      </c>
      <c r="G419" s="5">
        <v>10.5</v>
      </c>
      <c r="H419" s="6">
        <v>16.725000000000001</v>
      </c>
      <c r="I419" s="5">
        <v>183.75</v>
      </c>
      <c r="J419" s="225"/>
      <c r="K419" s="181" t="s">
        <v>201</v>
      </c>
    </row>
    <row r="420" spans="1:11" ht="19.5" customHeight="1" x14ac:dyDescent="0.25">
      <c r="A420" s="232"/>
      <c r="B420" s="215" t="s">
        <v>202</v>
      </c>
      <c r="C420" s="233"/>
      <c r="D420" s="225">
        <v>23.1</v>
      </c>
      <c r="E420" s="238">
        <v>23.1</v>
      </c>
      <c r="F420" s="225"/>
      <c r="G420" s="238"/>
      <c r="H420" s="225"/>
      <c r="I420" s="238"/>
      <c r="J420" s="225"/>
      <c r="K420" s="181"/>
    </row>
    <row r="421" spans="1:11" ht="19.5" customHeight="1" x14ac:dyDescent="0.25">
      <c r="A421" s="232"/>
      <c r="B421" s="215" t="s">
        <v>203</v>
      </c>
      <c r="C421" s="233"/>
      <c r="D421" s="225">
        <v>0.9</v>
      </c>
      <c r="E421" s="238">
        <v>0.9</v>
      </c>
      <c r="F421" s="225"/>
      <c r="G421" s="238"/>
      <c r="H421" s="225"/>
      <c r="I421" s="238"/>
      <c r="J421" s="225"/>
      <c r="K421" s="181"/>
    </row>
    <row r="422" spans="1:11" ht="19.5" customHeight="1" x14ac:dyDescent="0.25">
      <c r="A422" s="232"/>
      <c r="B422" s="215" t="s">
        <v>145</v>
      </c>
      <c r="C422" s="233"/>
      <c r="D422" s="225">
        <v>0.6</v>
      </c>
      <c r="E422" s="238">
        <v>0.6</v>
      </c>
      <c r="F422" s="225"/>
      <c r="G422" s="238"/>
      <c r="H422" s="225"/>
      <c r="I422" s="238"/>
      <c r="J422" s="225"/>
      <c r="K422" s="181"/>
    </row>
    <row r="423" spans="1:11" ht="19.5" customHeight="1" x14ac:dyDescent="0.25">
      <c r="A423" s="232"/>
      <c r="B423" s="215" t="s">
        <v>139</v>
      </c>
      <c r="C423" s="233"/>
      <c r="D423" s="225">
        <v>3.9</v>
      </c>
      <c r="E423" s="238">
        <v>3.9</v>
      </c>
      <c r="F423" s="225"/>
      <c r="G423" s="238"/>
      <c r="H423" s="225"/>
      <c r="I423" s="238"/>
      <c r="J423" s="225"/>
      <c r="K423" s="181"/>
    </row>
    <row r="424" spans="1:11" ht="19.5" customHeight="1" x14ac:dyDescent="0.25">
      <c r="A424" s="232"/>
      <c r="B424" s="215" t="s">
        <v>545</v>
      </c>
      <c r="C424" s="233"/>
      <c r="D424" s="225">
        <v>4.68</v>
      </c>
      <c r="E424" s="238">
        <v>3.9</v>
      </c>
      <c r="F424" s="225"/>
      <c r="G424" s="238"/>
      <c r="H424" s="225"/>
      <c r="I424" s="238"/>
      <c r="J424" s="225"/>
      <c r="K424" s="181"/>
    </row>
    <row r="425" spans="1:11" ht="19.5" customHeight="1" x14ac:dyDescent="0.25">
      <c r="A425" s="232"/>
      <c r="B425" s="215" t="s">
        <v>165</v>
      </c>
      <c r="C425" s="233"/>
      <c r="D425" s="225">
        <v>9</v>
      </c>
      <c r="E425" s="238">
        <v>9</v>
      </c>
      <c r="F425" s="225"/>
      <c r="G425" s="238"/>
      <c r="H425" s="225"/>
      <c r="I425" s="238"/>
      <c r="J425" s="225"/>
      <c r="K425" s="181"/>
    </row>
    <row r="426" spans="1:11" ht="19.5" customHeight="1" x14ac:dyDescent="0.25">
      <c r="A426" s="232"/>
      <c r="B426" s="210" t="s">
        <v>204</v>
      </c>
      <c r="C426" s="233"/>
      <c r="D426" s="225">
        <v>0.3</v>
      </c>
      <c r="E426" s="238">
        <v>0.3</v>
      </c>
      <c r="F426" s="225"/>
      <c r="G426" s="238"/>
      <c r="H426" s="225"/>
      <c r="I426" s="238"/>
      <c r="J426" s="225"/>
      <c r="K426" s="181"/>
    </row>
    <row r="427" spans="1:11" ht="19.5" customHeight="1" x14ac:dyDescent="0.25">
      <c r="A427" s="232"/>
      <c r="B427" s="215" t="s">
        <v>205</v>
      </c>
      <c r="C427" s="233"/>
      <c r="D427" s="225"/>
      <c r="E427" s="238">
        <v>39</v>
      </c>
      <c r="F427" s="225"/>
      <c r="G427" s="238"/>
      <c r="H427" s="225"/>
      <c r="I427" s="238"/>
      <c r="J427" s="225"/>
      <c r="K427" s="181"/>
    </row>
    <row r="428" spans="1:11" ht="33" customHeight="1" x14ac:dyDescent="0.25">
      <c r="A428" s="232"/>
      <c r="B428" s="215" t="s">
        <v>128</v>
      </c>
      <c r="C428" s="233"/>
      <c r="D428" s="225">
        <v>41.58</v>
      </c>
      <c r="E428" s="238">
        <v>27</v>
      </c>
      <c r="F428" s="225"/>
      <c r="G428" s="238"/>
      <c r="H428" s="225"/>
      <c r="I428" s="238"/>
      <c r="J428" s="225"/>
      <c r="K428" s="181"/>
    </row>
    <row r="429" spans="1:11" ht="19.5" customHeight="1" x14ac:dyDescent="0.25">
      <c r="A429" s="232"/>
      <c r="B429" s="215" t="s">
        <v>117</v>
      </c>
      <c r="C429" s="233"/>
      <c r="D429" s="225">
        <v>25.934999999999999</v>
      </c>
      <c r="E429" s="238">
        <v>19.5</v>
      </c>
      <c r="F429" s="225"/>
      <c r="G429" s="238"/>
      <c r="H429" s="225"/>
      <c r="I429" s="238"/>
      <c r="J429" s="225"/>
      <c r="K429" s="181"/>
    </row>
    <row r="430" spans="1:11" ht="19.5" customHeight="1" x14ac:dyDescent="0.25">
      <c r="A430" s="232"/>
      <c r="B430" s="215" t="s">
        <v>58</v>
      </c>
      <c r="C430" s="233"/>
      <c r="D430" s="225">
        <v>5.04</v>
      </c>
      <c r="E430" s="238">
        <v>4.2</v>
      </c>
      <c r="F430" s="225"/>
      <c r="G430" s="238"/>
      <c r="H430" s="225"/>
      <c r="I430" s="238"/>
      <c r="J430" s="225"/>
      <c r="K430" s="181"/>
    </row>
    <row r="431" spans="1:11" ht="19.5" customHeight="1" x14ac:dyDescent="0.25">
      <c r="A431" s="232"/>
      <c r="B431" s="215" t="s">
        <v>37</v>
      </c>
      <c r="C431" s="233"/>
      <c r="D431" s="225">
        <v>4.2</v>
      </c>
      <c r="E431" s="238">
        <v>4.2</v>
      </c>
      <c r="F431" s="225"/>
      <c r="G431" s="238"/>
      <c r="H431" s="225"/>
      <c r="I431" s="238"/>
      <c r="J431" s="225"/>
      <c r="K431" s="181"/>
    </row>
    <row r="432" spans="1:11" ht="19.5" customHeight="1" x14ac:dyDescent="0.25">
      <c r="A432" s="232"/>
      <c r="B432" s="210" t="s">
        <v>206</v>
      </c>
      <c r="C432" s="233"/>
      <c r="D432" s="225">
        <v>0.6</v>
      </c>
      <c r="E432" s="238">
        <v>0.6</v>
      </c>
      <c r="F432" s="225"/>
      <c r="G432" s="238"/>
      <c r="H432" s="225"/>
      <c r="I432" s="238"/>
      <c r="J432" s="225"/>
      <c r="K432" s="181"/>
    </row>
    <row r="433" spans="1:11" ht="19.5" customHeight="1" x14ac:dyDescent="0.25">
      <c r="A433" s="232"/>
      <c r="B433" s="215" t="s">
        <v>207</v>
      </c>
      <c r="C433" s="233"/>
      <c r="D433" s="225"/>
      <c r="E433" s="238">
        <v>54</v>
      </c>
      <c r="F433" s="225"/>
      <c r="G433" s="238"/>
      <c r="H433" s="225"/>
      <c r="I433" s="238"/>
      <c r="J433" s="225"/>
      <c r="K433" s="181"/>
    </row>
    <row r="434" spans="1:11" ht="33.75" customHeight="1" x14ac:dyDescent="0.25">
      <c r="A434" s="232"/>
      <c r="B434" s="215" t="s">
        <v>546</v>
      </c>
      <c r="C434" s="233"/>
      <c r="D434" s="225">
        <v>0.9</v>
      </c>
      <c r="E434" s="238">
        <v>0.9</v>
      </c>
      <c r="F434" s="225"/>
      <c r="G434" s="238"/>
      <c r="H434" s="225"/>
      <c r="I434" s="238"/>
      <c r="J434" s="225"/>
      <c r="K434" s="181"/>
    </row>
    <row r="435" spans="1:11" ht="33" customHeight="1" x14ac:dyDescent="0.25">
      <c r="A435" s="232"/>
      <c r="B435" s="215" t="s">
        <v>365</v>
      </c>
      <c r="C435" s="233"/>
      <c r="D435" s="225">
        <v>0.15</v>
      </c>
      <c r="E435" s="238">
        <v>0.15</v>
      </c>
      <c r="F435" s="225"/>
      <c r="G435" s="238"/>
      <c r="H435" s="225"/>
      <c r="I435" s="238"/>
      <c r="J435" s="225"/>
      <c r="K435" s="181"/>
    </row>
    <row r="436" spans="1:11" ht="31.5" customHeight="1" x14ac:dyDescent="0.25">
      <c r="A436" s="232" t="s">
        <v>147</v>
      </c>
      <c r="B436" s="215"/>
      <c r="C436" s="249" t="s">
        <v>315</v>
      </c>
      <c r="D436" s="305"/>
      <c r="E436" s="294"/>
      <c r="F436" s="225">
        <v>9.7500000000000003E-2</v>
      </c>
      <c r="G436" s="238">
        <v>2.0000000000000004E-2</v>
      </c>
      <c r="H436" s="225">
        <v>5.1681109445277373</v>
      </c>
      <c r="I436" s="238">
        <v>21.784932533733134</v>
      </c>
      <c r="J436" s="225">
        <v>2.02</v>
      </c>
      <c r="K436" s="181" t="s">
        <v>316</v>
      </c>
    </row>
    <row r="437" spans="1:11" ht="19.5" customHeight="1" x14ac:dyDescent="0.25">
      <c r="A437" s="232"/>
      <c r="B437" s="215" t="s">
        <v>96</v>
      </c>
      <c r="C437" s="249"/>
      <c r="D437" s="224">
        <v>0.4</v>
      </c>
      <c r="E437" s="233">
        <v>0.4</v>
      </c>
      <c r="F437" s="225"/>
      <c r="G437" s="238"/>
      <c r="H437" s="225"/>
      <c r="I437" s="238"/>
      <c r="J437" s="225"/>
      <c r="K437" s="181"/>
    </row>
    <row r="438" spans="1:11" ht="19.5" customHeight="1" x14ac:dyDescent="0.25">
      <c r="A438" s="232"/>
      <c r="B438" s="215" t="s">
        <v>35</v>
      </c>
      <c r="C438" s="249"/>
      <c r="D438" s="224">
        <v>5</v>
      </c>
      <c r="E438" s="233">
        <v>5</v>
      </c>
      <c r="F438" s="225"/>
      <c r="G438" s="238"/>
      <c r="H438" s="225"/>
      <c r="I438" s="238"/>
      <c r="J438" s="225"/>
      <c r="K438" s="181"/>
    </row>
    <row r="439" spans="1:11" ht="19.5" customHeight="1" x14ac:dyDescent="0.25">
      <c r="A439" s="232"/>
      <c r="B439" s="215" t="s">
        <v>150</v>
      </c>
      <c r="C439" s="249"/>
      <c r="D439" s="224">
        <v>5.55</v>
      </c>
      <c r="E439" s="233">
        <v>5</v>
      </c>
      <c r="F439" s="225"/>
      <c r="G439" s="238"/>
      <c r="H439" s="225"/>
      <c r="I439" s="238"/>
      <c r="J439" s="225"/>
      <c r="K439" s="181"/>
    </row>
    <row r="440" spans="1:11" ht="19.5" customHeight="1" thickBot="1" x14ac:dyDescent="0.3">
      <c r="A440" s="232"/>
      <c r="B440" s="215" t="s">
        <v>34</v>
      </c>
      <c r="C440" s="249"/>
      <c r="D440" s="305">
        <v>150</v>
      </c>
      <c r="E440" s="294">
        <v>150</v>
      </c>
      <c r="F440" s="225"/>
      <c r="G440" s="269"/>
      <c r="H440" s="225"/>
      <c r="I440" s="269"/>
      <c r="J440" s="225"/>
      <c r="K440" s="181"/>
    </row>
    <row r="441" spans="1:11" ht="19.5" customHeight="1" thickBot="1" x14ac:dyDescent="0.3">
      <c r="A441" s="250" t="s">
        <v>46</v>
      </c>
      <c r="B441" s="279"/>
      <c r="C441" s="306">
        <f>155+5+C419</f>
        <v>235</v>
      </c>
      <c r="D441" s="307"/>
      <c r="E441" s="282"/>
      <c r="F441" s="323">
        <f>F419+F436</f>
        <v>8.2725000000000009</v>
      </c>
      <c r="G441" s="280">
        <f>G419+G436</f>
        <v>10.52</v>
      </c>
      <c r="H441" s="323">
        <f>H419+H436</f>
        <v>21.893110944527738</v>
      </c>
      <c r="I441" s="280">
        <f>I419+I436</f>
        <v>205.53493253373313</v>
      </c>
      <c r="J441" s="323">
        <f>J419+J436</f>
        <v>2.02</v>
      </c>
      <c r="K441" s="192"/>
    </row>
    <row r="442" spans="1:11" ht="19.5" customHeight="1" thickBot="1" x14ac:dyDescent="0.3">
      <c r="A442" s="250" t="s">
        <v>97</v>
      </c>
      <c r="B442" s="342"/>
      <c r="C442" s="306">
        <f>C441+C417+C369+C366</f>
        <v>1267</v>
      </c>
      <c r="D442" s="306"/>
      <c r="E442" s="306"/>
      <c r="F442" s="280">
        <f>F441+F417+F369+F366</f>
        <v>38.253445758926951</v>
      </c>
      <c r="G442" s="280">
        <f t="shared" ref="G442:J442" si="15">G441+G417+G369+G366</f>
        <v>44.513699859581443</v>
      </c>
      <c r="H442" s="280">
        <f t="shared" si="15"/>
        <v>128.61753795017938</v>
      </c>
      <c r="I442" s="280">
        <f t="shared" si="15"/>
        <v>1069.7294156889857</v>
      </c>
      <c r="J442" s="280">
        <f t="shared" si="15"/>
        <v>18.34</v>
      </c>
      <c r="K442" s="192"/>
    </row>
    <row r="443" spans="1:11" ht="19.5" customHeight="1" x14ac:dyDescent="0.25">
      <c r="A443" s="216"/>
      <c r="B443" s="217"/>
      <c r="C443" s="343"/>
      <c r="D443" s="343"/>
      <c r="E443" s="343"/>
      <c r="F443" s="343"/>
      <c r="G443" s="218"/>
      <c r="H443" s="218"/>
      <c r="I443" s="218"/>
      <c r="J443" s="218"/>
      <c r="K443" s="185"/>
    </row>
    <row r="444" spans="1:11" ht="19.5" customHeight="1" x14ac:dyDescent="0.25">
      <c r="A444" s="216"/>
      <c r="B444" s="217"/>
      <c r="C444" s="218"/>
      <c r="D444" s="218"/>
      <c r="E444" s="218" t="s">
        <v>208</v>
      </c>
      <c r="F444" s="218"/>
      <c r="G444" s="218"/>
      <c r="H444" s="218"/>
      <c r="I444" s="218"/>
      <c r="J444" s="218"/>
      <c r="K444" s="11"/>
    </row>
    <row r="445" spans="1:11" ht="19.5" customHeight="1" thickBot="1" x14ac:dyDescent="0.3">
      <c r="A445" s="216" t="s">
        <v>209</v>
      </c>
      <c r="B445" s="216"/>
      <c r="C445" s="537"/>
      <c r="D445" s="537"/>
      <c r="E445" s="537"/>
      <c r="F445" s="537"/>
      <c r="G445" s="308"/>
      <c r="H445" s="308"/>
      <c r="I445" s="308"/>
      <c r="J445" s="308"/>
      <c r="K445" s="11"/>
    </row>
    <row r="446" spans="1:11" ht="36.75" customHeight="1" x14ac:dyDescent="0.25">
      <c r="A446" s="226" t="s">
        <v>10</v>
      </c>
      <c r="B446" s="227"/>
      <c r="C446" s="228" t="s">
        <v>11</v>
      </c>
      <c r="D446" s="309" t="s">
        <v>12</v>
      </c>
      <c r="E446" s="228" t="s">
        <v>12</v>
      </c>
      <c r="F446" s="538" t="s">
        <v>13</v>
      </c>
      <c r="G446" s="539"/>
      <c r="H446" s="540"/>
      <c r="I446" s="230" t="s">
        <v>14</v>
      </c>
      <c r="J446" s="231" t="s">
        <v>15</v>
      </c>
      <c r="K446" s="186" t="s">
        <v>99</v>
      </c>
    </row>
    <row r="447" spans="1:11" ht="19.5" customHeight="1" thickBot="1" x14ac:dyDescent="0.3">
      <c r="A447" s="232" t="s">
        <v>17</v>
      </c>
      <c r="B447" s="215"/>
      <c r="C447" s="233" t="s">
        <v>18</v>
      </c>
      <c r="D447" s="224" t="s">
        <v>19</v>
      </c>
      <c r="E447" s="233" t="s">
        <v>19</v>
      </c>
      <c r="F447" s="236"/>
      <c r="G447" s="237"/>
      <c r="H447" s="237"/>
      <c r="I447" s="238" t="s">
        <v>210</v>
      </c>
      <c r="J447" s="225"/>
      <c r="K447" s="187" t="s">
        <v>100</v>
      </c>
    </row>
    <row r="448" spans="1:11" ht="19.5" customHeight="1" thickBot="1" x14ac:dyDescent="0.3">
      <c r="A448" s="239"/>
      <c r="B448" s="240"/>
      <c r="C448" s="235"/>
      <c r="D448" s="319" t="s">
        <v>21</v>
      </c>
      <c r="E448" s="241" t="s">
        <v>22</v>
      </c>
      <c r="F448" s="242" t="s">
        <v>23</v>
      </c>
      <c r="G448" s="242" t="s">
        <v>24</v>
      </c>
      <c r="H448" s="243" t="s">
        <v>25</v>
      </c>
      <c r="I448" s="242" t="s">
        <v>26</v>
      </c>
      <c r="J448" s="244" t="s">
        <v>27</v>
      </c>
      <c r="K448" s="188"/>
    </row>
    <row r="449" spans="1:11" ht="19.5" customHeight="1" x14ac:dyDescent="0.25">
      <c r="A449" s="232"/>
      <c r="B449" s="216" t="s">
        <v>28</v>
      </c>
      <c r="C449" s="233"/>
      <c r="D449" s="224"/>
      <c r="E449" s="228"/>
      <c r="F449" s="225"/>
      <c r="G449" s="230"/>
      <c r="H449" s="225"/>
      <c r="I449" s="230"/>
      <c r="J449" s="231"/>
      <c r="K449" s="181"/>
    </row>
    <row r="450" spans="1:11" ht="39.75" customHeight="1" x14ac:dyDescent="0.25">
      <c r="A450" s="232" t="s">
        <v>327</v>
      </c>
      <c r="B450" s="215"/>
      <c r="C450" s="233" t="s">
        <v>295</v>
      </c>
      <c r="D450" s="224"/>
      <c r="E450" s="233"/>
      <c r="F450" s="225">
        <v>3.92</v>
      </c>
      <c r="G450" s="238">
        <v>6.85</v>
      </c>
      <c r="H450" s="225">
        <v>22.39</v>
      </c>
      <c r="I450" s="238">
        <v>166.76</v>
      </c>
      <c r="J450" s="225">
        <v>0</v>
      </c>
      <c r="K450" s="181" t="s">
        <v>328</v>
      </c>
    </row>
    <row r="451" spans="1:11" ht="19.5" customHeight="1" x14ac:dyDescent="0.25">
      <c r="A451" s="232"/>
      <c r="B451" s="215" t="s">
        <v>329</v>
      </c>
      <c r="C451" s="233"/>
      <c r="D451" s="224">
        <v>17.7</v>
      </c>
      <c r="E451" s="233">
        <v>17.7</v>
      </c>
      <c r="F451" s="225"/>
      <c r="G451" s="238"/>
      <c r="H451" s="225"/>
      <c r="I451" s="238"/>
      <c r="J451" s="225"/>
      <c r="K451" s="181"/>
    </row>
    <row r="452" spans="1:11" ht="19.5" customHeight="1" x14ac:dyDescent="0.25">
      <c r="A452" s="232"/>
      <c r="B452" s="215" t="s">
        <v>33</v>
      </c>
      <c r="C452" s="233"/>
      <c r="D452" s="224">
        <v>70</v>
      </c>
      <c r="E452" s="233">
        <v>70</v>
      </c>
      <c r="F452" s="225"/>
      <c r="G452" s="238"/>
      <c r="H452" s="225"/>
      <c r="I452" s="238"/>
      <c r="J452" s="225"/>
      <c r="K452" s="181"/>
    </row>
    <row r="453" spans="1:11" ht="19.5" customHeight="1" x14ac:dyDescent="0.25">
      <c r="A453" s="232"/>
      <c r="B453" s="215" t="s">
        <v>34</v>
      </c>
      <c r="C453" s="233"/>
      <c r="D453" s="224">
        <v>53</v>
      </c>
      <c r="E453" s="233">
        <v>53</v>
      </c>
      <c r="F453" s="225"/>
      <c r="G453" s="238"/>
      <c r="H453" s="225"/>
      <c r="I453" s="238"/>
      <c r="J453" s="225"/>
      <c r="K453" s="181"/>
    </row>
    <row r="454" spans="1:11" ht="19.5" customHeight="1" x14ac:dyDescent="0.25">
      <c r="A454" s="232"/>
      <c r="B454" s="215" t="s">
        <v>35</v>
      </c>
      <c r="C454" s="233"/>
      <c r="D454" s="224">
        <v>2</v>
      </c>
      <c r="E454" s="233">
        <v>2</v>
      </c>
      <c r="F454" s="225"/>
      <c r="G454" s="238"/>
      <c r="H454" s="225"/>
      <c r="I454" s="238"/>
      <c r="J454" s="225"/>
      <c r="K454" s="181"/>
    </row>
    <row r="455" spans="1:11" ht="19.5" customHeight="1" x14ac:dyDescent="0.25">
      <c r="A455" s="232"/>
      <c r="B455" s="215" t="s">
        <v>36</v>
      </c>
      <c r="C455" s="233"/>
      <c r="D455" s="224">
        <v>0.4</v>
      </c>
      <c r="E455" s="233">
        <v>0.4</v>
      </c>
      <c r="F455" s="225"/>
      <c r="G455" s="238"/>
      <c r="H455" s="225"/>
      <c r="I455" s="238"/>
      <c r="J455" s="225"/>
      <c r="K455" s="181"/>
    </row>
    <row r="456" spans="1:11" ht="19.5" customHeight="1" x14ac:dyDescent="0.25">
      <c r="A456" s="232"/>
      <c r="B456" s="215" t="s">
        <v>37</v>
      </c>
      <c r="C456" s="233"/>
      <c r="D456" s="224">
        <v>3</v>
      </c>
      <c r="E456" s="233">
        <v>3</v>
      </c>
      <c r="F456" s="225"/>
      <c r="G456" s="238"/>
      <c r="H456" s="225"/>
      <c r="I456" s="238"/>
      <c r="J456" s="225"/>
      <c r="K456" s="181"/>
    </row>
    <row r="457" spans="1:11" ht="19.5" customHeight="1" x14ac:dyDescent="0.25">
      <c r="A457" s="82" t="s">
        <v>349</v>
      </c>
      <c r="B457" s="53"/>
      <c r="C457" s="15" t="s">
        <v>39</v>
      </c>
      <c r="D457" s="123"/>
      <c r="E457" s="124"/>
      <c r="F457" s="19">
        <v>2.673</v>
      </c>
      <c r="G457" s="18">
        <v>2.2679999999999998</v>
      </c>
      <c r="H457" s="19">
        <v>10.341733133433284</v>
      </c>
      <c r="I457" s="18">
        <v>72.701919040479751</v>
      </c>
      <c r="J457" s="19">
        <v>1.2</v>
      </c>
      <c r="K457" s="358" t="s">
        <v>152</v>
      </c>
    </row>
    <row r="458" spans="1:11" ht="19.5" customHeight="1" x14ac:dyDescent="0.25">
      <c r="A458" s="82"/>
      <c r="B458" s="9" t="s">
        <v>96</v>
      </c>
      <c r="C458" s="84"/>
      <c r="D458" s="16">
        <v>0.45</v>
      </c>
      <c r="E458" s="15">
        <v>0.45</v>
      </c>
      <c r="F458" s="19"/>
      <c r="G458" s="18"/>
      <c r="H458" s="19"/>
      <c r="I458" s="18"/>
      <c r="J458" s="19"/>
      <c r="K458" s="358"/>
    </row>
    <row r="459" spans="1:11" ht="19.5" customHeight="1" x14ac:dyDescent="0.25">
      <c r="A459" s="82"/>
      <c r="B459" s="53" t="s">
        <v>35</v>
      </c>
      <c r="C459" s="84"/>
      <c r="D459" s="16">
        <v>6</v>
      </c>
      <c r="E459" s="15">
        <v>6</v>
      </c>
      <c r="F459" s="19"/>
      <c r="G459" s="18"/>
      <c r="H459" s="19"/>
      <c r="I459" s="18"/>
      <c r="J459" s="19"/>
      <c r="K459" s="358"/>
    </row>
    <row r="460" spans="1:11" ht="19.5" customHeight="1" x14ac:dyDescent="0.25">
      <c r="A460" s="82"/>
      <c r="B460" s="53" t="s">
        <v>33</v>
      </c>
      <c r="C460" s="84"/>
      <c r="D460" s="16">
        <v>92</v>
      </c>
      <c r="E460" s="15">
        <v>90</v>
      </c>
      <c r="F460" s="19"/>
      <c r="G460" s="18"/>
      <c r="H460" s="19"/>
      <c r="I460" s="18"/>
      <c r="J460" s="19"/>
      <c r="K460" s="358"/>
    </row>
    <row r="461" spans="1:11" ht="19.5" customHeight="1" x14ac:dyDescent="0.25">
      <c r="A461" s="82"/>
      <c r="B461" s="53" t="s">
        <v>34</v>
      </c>
      <c r="C461" s="84"/>
      <c r="D461" s="16">
        <v>90</v>
      </c>
      <c r="E461" s="15">
        <v>90</v>
      </c>
      <c r="F461" s="19"/>
      <c r="G461" s="18"/>
      <c r="H461" s="19"/>
      <c r="I461" s="18"/>
      <c r="J461" s="19"/>
      <c r="K461" s="358"/>
    </row>
    <row r="462" spans="1:11" ht="39" customHeight="1" x14ac:dyDescent="0.25">
      <c r="A462" s="232" t="s">
        <v>296</v>
      </c>
      <c r="B462" s="215"/>
      <c r="C462" s="249" t="s">
        <v>297</v>
      </c>
      <c r="D462" s="234"/>
      <c r="E462" s="233"/>
      <c r="F462" s="246">
        <v>1.915</v>
      </c>
      <c r="G462" s="238">
        <v>4.3549999999999995</v>
      </c>
      <c r="H462" s="225">
        <v>12.920000000000002</v>
      </c>
      <c r="I462" s="238">
        <v>98.500000000000014</v>
      </c>
      <c r="J462" s="224"/>
      <c r="K462" s="181" t="s">
        <v>44</v>
      </c>
    </row>
    <row r="463" spans="1:11" ht="19.5" customHeight="1" x14ac:dyDescent="0.25">
      <c r="A463" s="232"/>
      <c r="B463" s="215" t="s">
        <v>45</v>
      </c>
      <c r="C463" s="233"/>
      <c r="D463" s="234">
        <v>25</v>
      </c>
      <c r="E463" s="233">
        <v>25</v>
      </c>
      <c r="F463" s="234"/>
      <c r="G463" s="233"/>
      <c r="H463" s="224"/>
      <c r="I463" s="233"/>
      <c r="J463" s="224"/>
      <c r="K463" s="181"/>
    </row>
    <row r="464" spans="1:11" ht="19.5" customHeight="1" thickBot="1" x14ac:dyDescent="0.3">
      <c r="A464" s="232"/>
      <c r="B464" s="215" t="s">
        <v>37</v>
      </c>
      <c r="C464" s="233"/>
      <c r="D464" s="234">
        <v>5</v>
      </c>
      <c r="E464" s="233">
        <v>5</v>
      </c>
      <c r="F464" s="234" t="s">
        <v>8</v>
      </c>
      <c r="G464" s="235"/>
      <c r="H464" s="224"/>
      <c r="I464" s="235"/>
      <c r="J464" s="224"/>
      <c r="K464" s="181"/>
    </row>
    <row r="465" spans="1:11" ht="19.5" customHeight="1" thickBot="1" x14ac:dyDescent="0.3">
      <c r="A465" s="250" t="s">
        <v>46</v>
      </c>
      <c r="B465" s="251"/>
      <c r="C465" s="252">
        <v>359</v>
      </c>
      <c r="D465" s="270"/>
      <c r="E465" s="241"/>
      <c r="F465" s="271">
        <f>F450+F457+F462</f>
        <v>8.5079999999999991</v>
      </c>
      <c r="G465" s="254">
        <f t="shared" ref="G465:J465" si="16">G450+G457+G462</f>
        <v>13.472999999999999</v>
      </c>
      <c r="H465" s="271">
        <f t="shared" si="16"/>
        <v>45.651733133433282</v>
      </c>
      <c r="I465" s="254">
        <f t="shared" si="16"/>
        <v>337.96191904047976</v>
      </c>
      <c r="J465" s="271">
        <f t="shared" si="16"/>
        <v>1.2</v>
      </c>
      <c r="K465" s="192"/>
    </row>
    <row r="466" spans="1:11" ht="19.5" customHeight="1" x14ac:dyDescent="0.25">
      <c r="A466" s="226"/>
      <c r="B466" s="245" t="s">
        <v>47</v>
      </c>
      <c r="C466" s="293"/>
      <c r="D466" s="309"/>
      <c r="E466" s="228"/>
      <c r="F466" s="231"/>
      <c r="G466" s="230"/>
      <c r="H466" s="231"/>
      <c r="I466" s="230"/>
      <c r="J466" s="231"/>
      <c r="K466" s="190"/>
    </row>
    <row r="467" spans="1:11" s="400" customFormat="1" ht="19.5" customHeight="1" x14ac:dyDescent="0.25">
      <c r="A467" s="255" t="s">
        <v>82</v>
      </c>
      <c r="B467" s="436"/>
      <c r="C467" s="459">
        <v>150</v>
      </c>
      <c r="D467" s="460"/>
      <c r="E467" s="459"/>
      <c r="F467" s="413">
        <v>4.3499999999999996</v>
      </c>
      <c r="G467" s="414">
        <v>3.75</v>
      </c>
      <c r="H467" s="413">
        <v>6.3</v>
      </c>
      <c r="I467" s="414">
        <v>76</v>
      </c>
      <c r="J467" s="413">
        <v>0.45</v>
      </c>
      <c r="K467" s="180" t="s">
        <v>222</v>
      </c>
    </row>
    <row r="468" spans="1:11" s="400" customFormat="1" ht="20.25" customHeight="1" thickBot="1" x14ac:dyDescent="0.3">
      <c r="A468" s="256" t="s">
        <v>343</v>
      </c>
      <c r="B468" s="256" t="s">
        <v>84</v>
      </c>
      <c r="C468" s="459"/>
      <c r="D468" s="460">
        <v>155</v>
      </c>
      <c r="E468" s="459">
        <v>150</v>
      </c>
      <c r="F468" s="413"/>
      <c r="G468" s="414"/>
      <c r="H468" s="413"/>
      <c r="I468" s="414"/>
      <c r="J468" s="413"/>
      <c r="K468" s="180"/>
    </row>
    <row r="469" spans="1:11" ht="19.5" customHeight="1" thickBot="1" x14ac:dyDescent="0.3">
      <c r="A469" s="250" t="s">
        <v>46</v>
      </c>
      <c r="B469" s="251"/>
      <c r="C469" s="252">
        <f>C467</f>
        <v>150</v>
      </c>
      <c r="D469" s="270"/>
      <c r="E469" s="241"/>
      <c r="F469" s="254">
        <f>F467</f>
        <v>4.3499999999999996</v>
      </c>
      <c r="G469" s="254">
        <f t="shared" ref="G469:J469" si="17">G467</f>
        <v>3.75</v>
      </c>
      <c r="H469" s="254">
        <f t="shared" si="17"/>
        <v>6.3</v>
      </c>
      <c r="I469" s="254">
        <f t="shared" si="17"/>
        <v>76</v>
      </c>
      <c r="J469" s="254">
        <f t="shared" si="17"/>
        <v>0.45</v>
      </c>
      <c r="K469" s="192"/>
    </row>
    <row r="470" spans="1:11" ht="19.5" customHeight="1" x14ac:dyDescent="0.25">
      <c r="A470" s="226"/>
      <c r="B470" s="245" t="s">
        <v>50</v>
      </c>
      <c r="C470" s="293"/>
      <c r="D470" s="309"/>
      <c r="E470" s="228"/>
      <c r="F470" s="231"/>
      <c r="G470" s="230"/>
      <c r="H470" s="231"/>
      <c r="I470" s="230"/>
      <c r="J470" s="231"/>
      <c r="K470" s="204"/>
    </row>
    <row r="471" spans="1:11" s="408" customFormat="1" ht="36.75" customHeight="1" x14ac:dyDescent="0.25">
      <c r="A471" s="475" t="s">
        <v>512</v>
      </c>
      <c r="B471" s="264"/>
      <c r="C471" s="476">
        <v>30</v>
      </c>
      <c r="D471" s="471"/>
      <c r="E471" s="470"/>
      <c r="F471" s="471">
        <v>0.27</v>
      </c>
      <c r="G471" s="470">
        <v>1.41</v>
      </c>
      <c r="H471" s="471">
        <v>1.78</v>
      </c>
      <c r="I471" s="470">
        <v>20.88</v>
      </c>
      <c r="J471" s="471"/>
      <c r="K471" s="478" t="s">
        <v>514</v>
      </c>
    </row>
    <row r="472" spans="1:11" s="408" customFormat="1" ht="19.5" customHeight="1" x14ac:dyDescent="0.25">
      <c r="A472" s="264"/>
      <c r="B472" s="264" t="s">
        <v>513</v>
      </c>
      <c r="C472" s="476"/>
      <c r="D472" s="471">
        <v>30.6</v>
      </c>
      <c r="E472" s="470">
        <v>30</v>
      </c>
      <c r="F472" s="471"/>
      <c r="G472" s="470"/>
      <c r="H472" s="471"/>
      <c r="I472" s="470"/>
      <c r="J472" s="471"/>
      <c r="K472" s="470"/>
    </row>
    <row r="473" spans="1:11" s="400" customFormat="1" ht="49.5" customHeight="1" x14ac:dyDescent="0.25">
      <c r="A473" s="255" t="s">
        <v>515</v>
      </c>
      <c r="B473" s="256"/>
      <c r="C473" s="410" t="s">
        <v>306</v>
      </c>
      <c r="D473" s="435"/>
      <c r="E473" s="65"/>
      <c r="F473" s="68">
        <v>1.34</v>
      </c>
      <c r="G473" s="68">
        <v>3.8</v>
      </c>
      <c r="H473" s="67">
        <v>7.37</v>
      </c>
      <c r="I473" s="68">
        <v>72.45</v>
      </c>
      <c r="J473" s="67"/>
      <c r="K473" s="512" t="s">
        <v>516</v>
      </c>
    </row>
    <row r="474" spans="1:11" s="400" customFormat="1" ht="19.5" customHeight="1" x14ac:dyDescent="0.25">
      <c r="A474" s="255"/>
      <c r="B474" s="264" t="s">
        <v>63</v>
      </c>
      <c r="C474" s="513"/>
      <c r="D474" s="471">
        <v>66.5</v>
      </c>
      <c r="E474" s="483">
        <v>50</v>
      </c>
      <c r="F474" s="209"/>
      <c r="G474" s="209"/>
      <c r="H474" s="208"/>
      <c r="I474" s="209"/>
      <c r="J474" s="208"/>
      <c r="K474" s="180"/>
    </row>
    <row r="475" spans="1:11" s="400" customFormat="1" ht="19.5" customHeight="1" x14ac:dyDescent="0.25">
      <c r="A475" s="255"/>
      <c r="B475" s="256" t="s">
        <v>262</v>
      </c>
      <c r="C475" s="444"/>
      <c r="D475" s="208">
        <v>6</v>
      </c>
      <c r="E475" s="265">
        <v>6</v>
      </c>
      <c r="F475" s="209"/>
      <c r="G475" s="209"/>
      <c r="H475" s="208"/>
      <c r="I475" s="209"/>
      <c r="J475" s="208"/>
      <c r="K475" s="180"/>
    </row>
    <row r="476" spans="1:11" s="400" customFormat="1" ht="19.5" customHeight="1" x14ac:dyDescent="0.25">
      <c r="A476" s="255"/>
      <c r="B476" s="256" t="s">
        <v>64</v>
      </c>
      <c r="C476" s="444"/>
      <c r="D476" s="208">
        <v>7.5</v>
      </c>
      <c r="E476" s="265">
        <v>6</v>
      </c>
      <c r="F476" s="209"/>
      <c r="G476" s="209"/>
      <c r="H476" s="208"/>
      <c r="I476" s="209"/>
      <c r="J476" s="208"/>
      <c r="K476" s="180"/>
    </row>
    <row r="477" spans="1:11" s="400" customFormat="1" ht="19.5" customHeight="1" x14ac:dyDescent="0.25">
      <c r="A477" s="255"/>
      <c r="B477" s="256" t="s">
        <v>58</v>
      </c>
      <c r="C477" s="444"/>
      <c r="D477" s="208">
        <v>3.57</v>
      </c>
      <c r="E477" s="265">
        <v>3</v>
      </c>
      <c r="F477" s="209"/>
      <c r="G477" s="209"/>
      <c r="H477" s="208"/>
      <c r="I477" s="209"/>
      <c r="J477" s="208"/>
      <c r="K477" s="180"/>
    </row>
    <row r="478" spans="1:11" s="400" customFormat="1" ht="19.5" customHeight="1" x14ac:dyDescent="0.25">
      <c r="A478" s="255"/>
      <c r="B478" s="256" t="s">
        <v>66</v>
      </c>
      <c r="C478" s="257"/>
      <c r="D478" s="208">
        <v>3</v>
      </c>
      <c r="E478" s="265">
        <v>3</v>
      </c>
      <c r="F478" s="209"/>
      <c r="G478" s="209"/>
      <c r="H478" s="208"/>
      <c r="I478" s="209"/>
      <c r="J478" s="208"/>
      <c r="K478" s="180"/>
    </row>
    <row r="479" spans="1:11" s="400" customFormat="1" ht="19.5" customHeight="1" x14ac:dyDescent="0.25">
      <c r="A479" s="255"/>
      <c r="B479" s="256" t="s">
        <v>116</v>
      </c>
      <c r="C479" s="257"/>
      <c r="D479" s="208">
        <v>18.2</v>
      </c>
      <c r="E479" s="265">
        <v>10</v>
      </c>
      <c r="F479" s="209"/>
      <c r="G479" s="209"/>
      <c r="H479" s="208"/>
      <c r="I479" s="209"/>
      <c r="J479" s="208"/>
      <c r="K479" s="180"/>
    </row>
    <row r="480" spans="1:11" s="400" customFormat="1" ht="19.5" customHeight="1" x14ac:dyDescent="0.25">
      <c r="A480" s="255"/>
      <c r="B480" s="256" t="s">
        <v>36</v>
      </c>
      <c r="C480" s="257"/>
      <c r="D480" s="208">
        <v>0.5</v>
      </c>
      <c r="E480" s="265">
        <v>0.5</v>
      </c>
      <c r="F480" s="209"/>
      <c r="G480" s="209"/>
      <c r="H480" s="208"/>
      <c r="I480" s="209"/>
      <c r="J480" s="208"/>
      <c r="K480" s="180"/>
    </row>
    <row r="481" spans="1:11" s="400" customFormat="1" ht="19.5" customHeight="1" x14ac:dyDescent="0.25">
      <c r="A481" s="255"/>
      <c r="B481" s="256" t="s">
        <v>124</v>
      </c>
      <c r="C481" s="257"/>
      <c r="D481" s="208">
        <v>114</v>
      </c>
      <c r="E481" s="265">
        <v>114</v>
      </c>
      <c r="F481" s="209"/>
      <c r="G481" s="209"/>
      <c r="H481" s="208"/>
      <c r="I481" s="209"/>
      <c r="J481" s="208"/>
      <c r="K481" s="179"/>
    </row>
    <row r="482" spans="1:11" s="400" customFormat="1" ht="19.5" customHeight="1" x14ac:dyDescent="0.25">
      <c r="A482" s="255"/>
      <c r="B482" s="256" t="s">
        <v>126</v>
      </c>
      <c r="C482" s="257"/>
      <c r="D482" s="208">
        <v>5</v>
      </c>
      <c r="E482" s="265">
        <v>5</v>
      </c>
      <c r="F482" s="209"/>
      <c r="G482" s="209"/>
      <c r="H482" s="208"/>
      <c r="I482" s="209"/>
      <c r="J482" s="208"/>
      <c r="K482" s="354"/>
    </row>
    <row r="483" spans="1:11" s="400" customFormat="1" ht="51.75" customHeight="1" x14ac:dyDescent="0.25">
      <c r="A483" s="255" t="s">
        <v>517</v>
      </c>
      <c r="B483" s="256"/>
      <c r="C483" s="66" t="s">
        <v>330</v>
      </c>
      <c r="D483" s="458"/>
      <c r="E483" s="458"/>
      <c r="F483" s="67">
        <v>4.9800000000000004</v>
      </c>
      <c r="G483" s="68">
        <v>5.17</v>
      </c>
      <c r="H483" s="67">
        <v>5.89</v>
      </c>
      <c r="I483" s="68">
        <v>90</v>
      </c>
      <c r="J483" s="67">
        <v>0.3</v>
      </c>
      <c r="K483" s="411" t="s">
        <v>361</v>
      </c>
    </row>
    <row r="484" spans="1:11" s="400" customFormat="1" ht="19.5" customHeight="1" x14ac:dyDescent="0.25">
      <c r="A484" s="255"/>
      <c r="B484" s="256" t="s">
        <v>128</v>
      </c>
      <c r="C484" s="257"/>
      <c r="D484" s="510">
        <v>40</v>
      </c>
      <c r="E484" s="510">
        <v>26</v>
      </c>
      <c r="F484" s="208"/>
      <c r="G484" s="209"/>
      <c r="H484" s="208"/>
      <c r="I484" s="209"/>
      <c r="J484" s="208"/>
      <c r="K484" s="180"/>
    </row>
    <row r="485" spans="1:11" s="400" customFormat="1" ht="19.5" customHeight="1" x14ac:dyDescent="0.25">
      <c r="A485" s="255"/>
      <c r="B485" s="256" t="s">
        <v>125</v>
      </c>
      <c r="C485" s="257"/>
      <c r="D485" s="510">
        <v>27.3</v>
      </c>
      <c r="E485" s="510">
        <v>26</v>
      </c>
      <c r="F485" s="208"/>
      <c r="G485" s="209"/>
      <c r="H485" s="208"/>
      <c r="I485" s="209"/>
      <c r="J485" s="208"/>
      <c r="K485" s="180"/>
    </row>
    <row r="486" spans="1:11" s="400" customFormat="1" ht="19.5" customHeight="1" x14ac:dyDescent="0.25">
      <c r="A486" s="255"/>
      <c r="B486" s="256" t="s">
        <v>89</v>
      </c>
      <c r="C486" s="257"/>
      <c r="D486" s="510">
        <v>6</v>
      </c>
      <c r="E486" s="510">
        <v>6</v>
      </c>
      <c r="F486" s="208"/>
      <c r="G486" s="209"/>
      <c r="H486" s="208"/>
      <c r="I486" s="209"/>
      <c r="J486" s="208"/>
      <c r="K486" s="180"/>
    </row>
    <row r="487" spans="1:11" s="400" customFormat="1" ht="19.5" customHeight="1" x14ac:dyDescent="0.25">
      <c r="A487" s="255"/>
      <c r="B487" s="256" t="s">
        <v>34</v>
      </c>
      <c r="C487" s="257"/>
      <c r="D487" s="510">
        <v>8</v>
      </c>
      <c r="E487" s="510">
        <v>8</v>
      </c>
      <c r="F487" s="208"/>
      <c r="G487" s="209"/>
      <c r="H487" s="208"/>
      <c r="I487" s="209"/>
      <c r="J487" s="208"/>
      <c r="K487" s="180"/>
    </row>
    <row r="488" spans="1:11" s="400" customFormat="1" ht="19.5" customHeight="1" x14ac:dyDescent="0.25">
      <c r="A488" s="255"/>
      <c r="B488" s="256" t="s">
        <v>58</v>
      </c>
      <c r="C488" s="257"/>
      <c r="D488" s="510">
        <v>9.6</v>
      </c>
      <c r="E488" s="510">
        <v>8</v>
      </c>
      <c r="F488" s="208"/>
      <c r="G488" s="209"/>
      <c r="H488" s="208"/>
      <c r="I488" s="209"/>
      <c r="J488" s="208"/>
      <c r="K488" s="180"/>
    </row>
    <row r="489" spans="1:11" s="400" customFormat="1" ht="19.5" customHeight="1" x14ac:dyDescent="0.25">
      <c r="A489" s="255"/>
      <c r="B489" s="256" t="s">
        <v>66</v>
      </c>
      <c r="C489" s="257"/>
      <c r="D489" s="510">
        <v>1.5</v>
      </c>
      <c r="E489" s="510">
        <v>1.5</v>
      </c>
      <c r="F489" s="208"/>
      <c r="G489" s="209"/>
      <c r="H489" s="208"/>
      <c r="I489" s="209"/>
      <c r="J489" s="208"/>
      <c r="K489" s="180"/>
    </row>
    <row r="490" spans="1:11" s="400" customFormat="1" ht="19.5" customHeight="1" x14ac:dyDescent="0.25">
      <c r="A490" s="255"/>
      <c r="B490" s="256" t="s">
        <v>362</v>
      </c>
      <c r="C490" s="257"/>
      <c r="D490" s="510"/>
      <c r="E490" s="510">
        <v>6</v>
      </c>
      <c r="F490" s="208"/>
      <c r="G490" s="209"/>
      <c r="H490" s="208"/>
      <c r="I490" s="209"/>
      <c r="J490" s="208"/>
      <c r="K490" s="180"/>
    </row>
    <row r="491" spans="1:11" s="400" customFormat="1" ht="19.5" customHeight="1" x14ac:dyDescent="0.25">
      <c r="A491" s="255"/>
      <c r="B491" s="256" t="s">
        <v>129</v>
      </c>
      <c r="C491" s="257"/>
      <c r="D491" s="510">
        <v>2.7</v>
      </c>
      <c r="E491" s="510">
        <v>2.7</v>
      </c>
      <c r="F491" s="208"/>
      <c r="G491" s="209"/>
      <c r="H491" s="208"/>
      <c r="I491" s="209"/>
      <c r="J491" s="208"/>
      <c r="K491" s="180"/>
    </row>
    <row r="492" spans="1:11" s="400" customFormat="1" ht="19.5" customHeight="1" x14ac:dyDescent="0.25">
      <c r="A492" s="255"/>
      <c r="B492" s="256" t="s">
        <v>61</v>
      </c>
      <c r="C492" s="257"/>
      <c r="D492" s="510"/>
      <c r="E492" s="510">
        <v>48</v>
      </c>
      <c r="F492" s="208"/>
      <c r="G492" s="209"/>
      <c r="H492" s="208"/>
      <c r="I492" s="209"/>
      <c r="J492" s="208"/>
      <c r="K492" s="180"/>
    </row>
    <row r="493" spans="1:11" s="400" customFormat="1" ht="19.5" customHeight="1" x14ac:dyDescent="0.25">
      <c r="A493" s="255"/>
      <c r="B493" s="256" t="s">
        <v>66</v>
      </c>
      <c r="C493" s="257"/>
      <c r="D493" s="510">
        <v>2</v>
      </c>
      <c r="E493" s="510">
        <v>2</v>
      </c>
      <c r="F493" s="208"/>
      <c r="G493" s="209"/>
      <c r="H493" s="208"/>
      <c r="I493" s="209"/>
      <c r="J493" s="208"/>
      <c r="K493" s="180"/>
    </row>
    <row r="494" spans="1:11" s="400" customFormat="1" ht="19.5" customHeight="1" x14ac:dyDescent="0.25">
      <c r="A494" s="255"/>
      <c r="B494" s="256" t="s">
        <v>363</v>
      </c>
      <c r="C494" s="257"/>
      <c r="D494" s="510"/>
      <c r="E494" s="510">
        <v>40</v>
      </c>
      <c r="F494" s="208"/>
      <c r="G494" s="209"/>
      <c r="H494" s="208"/>
      <c r="I494" s="209"/>
      <c r="J494" s="208"/>
      <c r="K494" s="180"/>
    </row>
    <row r="495" spans="1:11" s="400" customFormat="1" ht="19.5" customHeight="1" x14ac:dyDescent="0.25">
      <c r="A495" s="255"/>
      <c r="B495" s="256" t="s">
        <v>364</v>
      </c>
      <c r="C495" s="257"/>
      <c r="D495" s="510"/>
      <c r="E495" s="510">
        <v>20</v>
      </c>
      <c r="F495" s="208"/>
      <c r="G495" s="209"/>
      <c r="H495" s="208"/>
      <c r="I495" s="209"/>
      <c r="J495" s="208"/>
      <c r="K495" s="180"/>
    </row>
    <row r="496" spans="1:11" s="400" customFormat="1" ht="19.5" customHeight="1" x14ac:dyDescent="0.25">
      <c r="A496" s="255"/>
      <c r="B496" s="256" t="s">
        <v>165</v>
      </c>
      <c r="C496" s="257"/>
      <c r="D496" s="510">
        <v>5</v>
      </c>
      <c r="E496" s="510">
        <v>5</v>
      </c>
      <c r="F496" s="208"/>
      <c r="G496" s="209"/>
      <c r="H496" s="208"/>
      <c r="I496" s="209"/>
      <c r="J496" s="208"/>
      <c r="K496" s="180"/>
    </row>
    <row r="497" spans="1:11" s="400" customFormat="1" ht="19.5" customHeight="1" x14ac:dyDescent="0.25">
      <c r="A497" s="255"/>
      <c r="B497" s="256" t="s">
        <v>129</v>
      </c>
      <c r="C497" s="257"/>
      <c r="D497" s="510">
        <v>1.5</v>
      </c>
      <c r="E497" s="510">
        <v>1.5</v>
      </c>
      <c r="F497" s="208"/>
      <c r="G497" s="209"/>
      <c r="H497" s="208"/>
      <c r="I497" s="209"/>
      <c r="J497" s="208"/>
      <c r="K497" s="180"/>
    </row>
    <row r="498" spans="1:11" s="400" customFormat="1" ht="19.5" customHeight="1" x14ac:dyDescent="0.25">
      <c r="A498" s="255"/>
      <c r="B498" s="256" t="s">
        <v>77</v>
      </c>
      <c r="C498" s="257"/>
      <c r="D498" s="510">
        <v>15</v>
      </c>
      <c r="E498" s="510">
        <v>15</v>
      </c>
      <c r="F498" s="208"/>
      <c r="G498" s="209"/>
      <c r="H498" s="208"/>
      <c r="I498" s="209"/>
      <c r="J498" s="208"/>
      <c r="K498" s="180"/>
    </row>
    <row r="499" spans="1:11" s="400" customFormat="1" ht="19.5" customHeight="1" x14ac:dyDescent="0.25">
      <c r="A499" s="255"/>
      <c r="B499" s="256" t="s">
        <v>214</v>
      </c>
      <c r="C499" s="257"/>
      <c r="D499" s="510">
        <v>1</v>
      </c>
      <c r="E499" s="510">
        <v>1</v>
      </c>
      <c r="F499" s="208"/>
      <c r="G499" s="209"/>
      <c r="H499" s="208"/>
      <c r="I499" s="209"/>
      <c r="J499" s="208"/>
      <c r="K499" s="180"/>
    </row>
    <row r="500" spans="1:11" s="400" customFormat="1" ht="19.5" customHeight="1" x14ac:dyDescent="0.25">
      <c r="A500" s="255"/>
      <c r="B500" s="256" t="s">
        <v>36</v>
      </c>
      <c r="C500" s="257"/>
      <c r="D500" s="510">
        <v>0.16</v>
      </c>
      <c r="E500" s="510">
        <v>0.16</v>
      </c>
      <c r="F500" s="208"/>
      <c r="G500" s="209"/>
      <c r="H500" s="208"/>
      <c r="I500" s="209"/>
      <c r="J500" s="208"/>
      <c r="K500" s="180"/>
    </row>
    <row r="501" spans="1:11" ht="19.5" customHeight="1" x14ac:dyDescent="0.25">
      <c r="A501" s="232" t="s">
        <v>215</v>
      </c>
      <c r="B501" s="215"/>
      <c r="C501" s="249">
        <v>110</v>
      </c>
      <c r="D501" s="258"/>
      <c r="E501" s="233"/>
      <c r="F501" s="225">
        <v>4.1502999999999997</v>
      </c>
      <c r="G501" s="238">
        <v>0.49060000000000015</v>
      </c>
      <c r="H501" s="225">
        <v>23.408000000000001</v>
      </c>
      <c r="I501" s="238">
        <v>114.62</v>
      </c>
      <c r="J501" s="225"/>
      <c r="K501" s="181" t="s">
        <v>217</v>
      </c>
    </row>
    <row r="502" spans="1:11" ht="19.5" customHeight="1" x14ac:dyDescent="0.25">
      <c r="A502" s="232"/>
      <c r="B502" s="215" t="s">
        <v>65</v>
      </c>
      <c r="C502" s="249"/>
      <c r="D502" s="258">
        <v>38.5</v>
      </c>
      <c r="E502" s="233">
        <v>38.5</v>
      </c>
      <c r="F502" s="225"/>
      <c r="G502" s="238"/>
      <c r="H502" s="225"/>
      <c r="I502" s="238"/>
      <c r="J502" s="225"/>
      <c r="K502" s="181"/>
    </row>
    <row r="503" spans="1:11" ht="19.5" customHeight="1" x14ac:dyDescent="0.25">
      <c r="A503" s="232"/>
      <c r="B503" s="215" t="s">
        <v>137</v>
      </c>
      <c r="C503" s="249"/>
      <c r="D503" s="258">
        <v>231</v>
      </c>
      <c r="E503" s="233">
        <v>231</v>
      </c>
      <c r="F503" s="225"/>
      <c r="G503" s="238"/>
      <c r="H503" s="225"/>
      <c r="I503" s="238"/>
      <c r="J503" s="225"/>
      <c r="K503" s="181"/>
    </row>
    <row r="504" spans="1:11" ht="19.5" customHeight="1" x14ac:dyDescent="0.25">
      <c r="A504" s="232"/>
      <c r="B504" s="215" t="s">
        <v>36</v>
      </c>
      <c r="C504" s="249"/>
      <c r="D504" s="258">
        <v>0.3</v>
      </c>
      <c r="E504" s="233">
        <v>0.3</v>
      </c>
      <c r="F504" s="225"/>
      <c r="G504" s="238"/>
      <c r="H504" s="225"/>
      <c r="I504" s="238"/>
      <c r="J504" s="225"/>
      <c r="K504" s="181"/>
    </row>
    <row r="505" spans="1:11" ht="19.5" customHeight="1" x14ac:dyDescent="0.25">
      <c r="A505" s="232"/>
      <c r="B505" s="215" t="s">
        <v>139</v>
      </c>
      <c r="C505" s="249"/>
      <c r="D505" s="258">
        <v>1.7</v>
      </c>
      <c r="E505" s="233">
        <v>1.7</v>
      </c>
      <c r="F505" s="225"/>
      <c r="G505" s="238"/>
      <c r="H505" s="225"/>
      <c r="I505" s="238"/>
      <c r="J505" s="225"/>
      <c r="K505" s="181"/>
    </row>
    <row r="506" spans="1:11" ht="19.5" customHeight="1" x14ac:dyDescent="0.25">
      <c r="A506" s="215" t="s">
        <v>74</v>
      </c>
      <c r="B506" s="215"/>
      <c r="C506" s="233">
        <v>150</v>
      </c>
      <c r="D506" s="225"/>
      <c r="E506" s="238"/>
      <c r="F506" s="225">
        <v>0.5</v>
      </c>
      <c r="G506" s="238">
        <v>6.7000000000000004E-2</v>
      </c>
      <c r="H506" s="225">
        <v>17.34</v>
      </c>
      <c r="I506" s="238">
        <v>73.33</v>
      </c>
      <c r="J506" s="225">
        <v>0.54</v>
      </c>
      <c r="K506" s="181" t="s">
        <v>75</v>
      </c>
    </row>
    <row r="507" spans="1:11" ht="19.5" customHeight="1" x14ac:dyDescent="0.25">
      <c r="A507" s="215"/>
      <c r="B507" s="215" t="s">
        <v>76</v>
      </c>
      <c r="C507" s="233"/>
      <c r="D507" s="225">
        <v>12.75</v>
      </c>
      <c r="E507" s="238">
        <v>12.5</v>
      </c>
      <c r="F507" s="225"/>
      <c r="G507" s="238"/>
      <c r="H507" s="225"/>
      <c r="I507" s="238"/>
      <c r="J507" s="225"/>
      <c r="K507" s="181"/>
    </row>
    <row r="508" spans="1:11" ht="19.5" customHeight="1" x14ac:dyDescent="0.25">
      <c r="A508" s="215"/>
      <c r="B508" s="215" t="s">
        <v>35</v>
      </c>
      <c r="C508" s="233"/>
      <c r="D508" s="225">
        <v>5</v>
      </c>
      <c r="E508" s="238">
        <v>5</v>
      </c>
      <c r="F508" s="225"/>
      <c r="G508" s="238"/>
      <c r="H508" s="225"/>
      <c r="I508" s="238"/>
      <c r="J508" s="225"/>
      <c r="K508" s="181"/>
    </row>
    <row r="509" spans="1:11" ht="19.5" customHeight="1" x14ac:dyDescent="0.25">
      <c r="A509" s="215"/>
      <c r="B509" s="215" t="s">
        <v>77</v>
      </c>
      <c r="C509" s="233"/>
      <c r="D509" s="225">
        <v>152</v>
      </c>
      <c r="E509" s="238">
        <v>152</v>
      </c>
      <c r="F509" s="225"/>
      <c r="G509" s="238"/>
      <c r="H509" s="225"/>
      <c r="I509" s="238"/>
      <c r="J509" s="225"/>
      <c r="K509" s="181"/>
    </row>
    <row r="510" spans="1:11" ht="27" customHeight="1" thickBot="1" x14ac:dyDescent="0.3">
      <c r="A510" s="232" t="s">
        <v>79</v>
      </c>
      <c r="B510" s="215"/>
      <c r="C510" s="233">
        <v>35</v>
      </c>
      <c r="D510" s="224">
        <v>35</v>
      </c>
      <c r="E510" s="233">
        <v>35</v>
      </c>
      <c r="F510" s="225">
        <v>2.31</v>
      </c>
      <c r="G510" s="269">
        <v>0.42</v>
      </c>
      <c r="H510" s="225">
        <v>13.860000000000001</v>
      </c>
      <c r="I510" s="269">
        <v>69.3</v>
      </c>
      <c r="J510" s="224"/>
      <c r="K510" s="196" t="s">
        <v>80</v>
      </c>
    </row>
    <row r="511" spans="1:11" ht="19.5" customHeight="1" thickBot="1" x14ac:dyDescent="0.3">
      <c r="A511" s="250" t="s">
        <v>46</v>
      </c>
      <c r="B511" s="251"/>
      <c r="C511" s="511">
        <f>C510+C506+C501+40+20+155+C471</f>
        <v>540</v>
      </c>
      <c r="D511" s="270"/>
      <c r="E511" s="241"/>
      <c r="F511" s="254">
        <f>F510+F506+F501+F483+F473+F471</f>
        <v>13.5503</v>
      </c>
      <c r="G511" s="254">
        <f t="shared" ref="G511:J511" si="18">G510+G506+G501+G483+G473+G471</f>
        <v>11.3576</v>
      </c>
      <c r="H511" s="254">
        <f t="shared" si="18"/>
        <v>69.64800000000001</v>
      </c>
      <c r="I511" s="254">
        <f t="shared" si="18"/>
        <v>440.58</v>
      </c>
      <c r="J511" s="254">
        <f t="shared" si="18"/>
        <v>0.84000000000000008</v>
      </c>
      <c r="K511" s="192"/>
    </row>
    <row r="512" spans="1:11" ht="19.5" customHeight="1" x14ac:dyDescent="0.25">
      <c r="A512" s="215"/>
      <c r="B512" s="272" t="s">
        <v>81</v>
      </c>
      <c r="C512" s="233"/>
      <c r="D512" s="224"/>
      <c r="E512" s="233"/>
      <c r="F512" s="225"/>
      <c r="G512" s="230"/>
      <c r="H512" s="225"/>
      <c r="I512" s="230"/>
      <c r="J512" s="225"/>
      <c r="K512" s="181"/>
    </row>
    <row r="513" spans="1:11" ht="33" customHeight="1" x14ac:dyDescent="0.25">
      <c r="A513" s="232" t="s">
        <v>519</v>
      </c>
      <c r="B513" s="215"/>
      <c r="C513" s="249" t="s">
        <v>520</v>
      </c>
      <c r="D513" s="224"/>
      <c r="E513" s="234"/>
      <c r="F513" s="238">
        <v>20.18</v>
      </c>
      <c r="G513" s="225">
        <v>17.899999999999999</v>
      </c>
      <c r="H513" s="238">
        <v>22.92</v>
      </c>
      <c r="I513" s="238">
        <v>334</v>
      </c>
      <c r="J513" s="225"/>
      <c r="K513" s="181" t="s">
        <v>518</v>
      </c>
    </row>
    <row r="514" spans="1:11" ht="19.5" customHeight="1" x14ac:dyDescent="0.25">
      <c r="A514" s="232"/>
      <c r="B514" s="215" t="s">
        <v>143</v>
      </c>
      <c r="C514" s="249"/>
      <c r="D514" s="224">
        <v>102</v>
      </c>
      <c r="E514" s="234">
        <v>100</v>
      </c>
      <c r="F514" s="238"/>
      <c r="G514" s="225"/>
      <c r="H514" s="238"/>
      <c r="I514" s="238"/>
      <c r="J514" s="225"/>
      <c r="K514" s="181"/>
    </row>
    <row r="515" spans="1:11" ht="19.5" customHeight="1" x14ac:dyDescent="0.25">
      <c r="A515" s="232"/>
      <c r="B515" s="215" t="s">
        <v>138</v>
      </c>
      <c r="C515" s="249"/>
      <c r="D515" s="224">
        <v>13</v>
      </c>
      <c r="E515" s="234">
        <v>13</v>
      </c>
      <c r="F515" s="238"/>
      <c r="G515" s="238"/>
      <c r="H515" s="238"/>
      <c r="I515" s="238"/>
      <c r="J515" s="225"/>
      <c r="K515" s="181"/>
    </row>
    <row r="516" spans="1:11" ht="19.5" customHeight="1" x14ac:dyDescent="0.25">
      <c r="A516" s="232"/>
      <c r="B516" s="215" t="s">
        <v>59</v>
      </c>
      <c r="C516" s="249"/>
      <c r="D516" s="224">
        <v>4.8</v>
      </c>
      <c r="E516" s="234">
        <v>4</v>
      </c>
      <c r="F516" s="238"/>
      <c r="G516" s="225"/>
      <c r="H516" s="238"/>
      <c r="I516" s="238"/>
      <c r="J516" s="225"/>
      <c r="K516" s="181"/>
    </row>
    <row r="517" spans="1:11" ht="19.5" customHeight="1" x14ac:dyDescent="0.25">
      <c r="A517" s="232"/>
      <c r="B517" s="215" t="s">
        <v>35</v>
      </c>
      <c r="C517" s="249"/>
      <c r="D517" s="224">
        <v>5</v>
      </c>
      <c r="E517" s="234">
        <v>5</v>
      </c>
      <c r="F517" s="238"/>
      <c r="G517" s="225"/>
      <c r="H517" s="238"/>
      <c r="I517" s="238"/>
      <c r="J517" s="225"/>
      <c r="K517" s="181"/>
    </row>
    <row r="518" spans="1:11" ht="19.5" customHeight="1" x14ac:dyDescent="0.25">
      <c r="A518" s="232"/>
      <c r="B518" s="215" t="s">
        <v>36</v>
      </c>
      <c r="C518" s="249"/>
      <c r="D518" s="224">
        <v>0.4</v>
      </c>
      <c r="E518" s="234">
        <v>0.4</v>
      </c>
      <c r="F518" s="238"/>
      <c r="G518" s="225"/>
      <c r="H518" s="238"/>
      <c r="I518" s="238"/>
      <c r="J518" s="225"/>
      <c r="K518" s="181"/>
    </row>
    <row r="519" spans="1:11" ht="19.5" customHeight="1" x14ac:dyDescent="0.25">
      <c r="A519" s="232"/>
      <c r="B519" s="215" t="s">
        <v>66</v>
      </c>
      <c r="C519" s="249"/>
      <c r="D519" s="224">
        <v>3</v>
      </c>
      <c r="E519" s="304">
        <v>3</v>
      </c>
      <c r="F519" s="238"/>
      <c r="G519" s="225"/>
      <c r="H519" s="238"/>
      <c r="I519" s="238"/>
      <c r="J519" s="225"/>
      <c r="K519" s="181"/>
    </row>
    <row r="520" spans="1:11" ht="19.5" customHeight="1" x14ac:dyDescent="0.25">
      <c r="A520" s="215"/>
      <c r="B520" s="215" t="s">
        <v>521</v>
      </c>
      <c r="C520" s="249"/>
      <c r="D520" s="224">
        <v>20.399999999999999</v>
      </c>
      <c r="E520" s="234">
        <v>20</v>
      </c>
      <c r="F520" s="238"/>
      <c r="G520" s="225"/>
      <c r="H520" s="238"/>
      <c r="I520" s="238"/>
      <c r="J520" s="225"/>
      <c r="K520" s="181"/>
    </row>
    <row r="521" spans="1:11" ht="52.5" customHeight="1" thickBot="1" x14ac:dyDescent="0.3">
      <c r="A521" s="2" t="s">
        <v>175</v>
      </c>
      <c r="B521" s="9"/>
      <c r="C521" s="20">
        <v>125</v>
      </c>
      <c r="D521" s="25">
        <v>125</v>
      </c>
      <c r="E521" s="20">
        <v>125</v>
      </c>
      <c r="F521" s="6">
        <v>0.625</v>
      </c>
      <c r="G521" s="5"/>
      <c r="H521" s="6">
        <v>12.62</v>
      </c>
      <c r="I521" s="5">
        <v>52.77</v>
      </c>
      <c r="J521" s="6">
        <v>2.5</v>
      </c>
      <c r="K521" s="358" t="s">
        <v>112</v>
      </c>
    </row>
    <row r="522" spans="1:11" ht="19.5" customHeight="1" thickBot="1" x14ac:dyDescent="0.3">
      <c r="A522" s="250" t="s">
        <v>46</v>
      </c>
      <c r="B522" s="251"/>
      <c r="C522" s="252">
        <f>C521+120</f>
        <v>245</v>
      </c>
      <c r="D522" s="243"/>
      <c r="E522" s="242"/>
      <c r="F522" s="254">
        <f>F521+F513</f>
        <v>20.805</v>
      </c>
      <c r="G522" s="254">
        <f t="shared" ref="G522:J522" si="19">G521+G513</f>
        <v>17.899999999999999</v>
      </c>
      <c r="H522" s="254">
        <f t="shared" si="19"/>
        <v>35.54</v>
      </c>
      <c r="I522" s="254">
        <f t="shared" si="19"/>
        <v>386.77</v>
      </c>
      <c r="J522" s="254">
        <f t="shared" si="19"/>
        <v>2.5</v>
      </c>
      <c r="K522" s="192"/>
    </row>
    <row r="523" spans="1:11" ht="19.5" customHeight="1" thickBot="1" x14ac:dyDescent="0.3">
      <c r="A523" s="250" t="s">
        <v>97</v>
      </c>
      <c r="B523" s="284"/>
      <c r="C523" s="511">
        <f>C522+C511+C469+C465</f>
        <v>1294</v>
      </c>
      <c r="D523" s="252"/>
      <c r="E523" s="252"/>
      <c r="F523" s="254">
        <f>F522+F511+F469+F465</f>
        <v>47.213300000000004</v>
      </c>
      <c r="G523" s="254">
        <f t="shared" ref="G523:J523" si="20">G522+G511+G469+G465</f>
        <v>46.480599999999995</v>
      </c>
      <c r="H523" s="254">
        <f t="shared" si="20"/>
        <v>157.13973313343331</v>
      </c>
      <c r="I523" s="254">
        <f t="shared" si="20"/>
        <v>1241.3119190404796</v>
      </c>
      <c r="J523" s="254">
        <f t="shared" si="20"/>
        <v>4.99</v>
      </c>
      <c r="K523" s="205"/>
    </row>
    <row r="524" spans="1:11" ht="19.5" customHeight="1" x14ac:dyDescent="0.25">
      <c r="A524" s="216"/>
      <c r="B524" s="216"/>
      <c r="C524" s="344"/>
      <c r="D524" s="344"/>
      <c r="E524" s="344"/>
      <c r="F524" s="344"/>
      <c r="G524" s="308"/>
      <c r="H524" s="308"/>
      <c r="I524" s="308"/>
      <c r="J524" s="308"/>
      <c r="K524" s="11"/>
    </row>
    <row r="525" spans="1:11" ht="19.5" customHeight="1" thickBot="1" x14ac:dyDescent="0.3">
      <c r="A525" s="216" t="s">
        <v>331</v>
      </c>
      <c r="B525" s="286"/>
      <c r="C525" s="222"/>
      <c r="D525" s="223"/>
      <c r="E525" s="224"/>
      <c r="F525" s="225"/>
      <c r="G525" s="225"/>
      <c r="H525" s="225"/>
      <c r="I525" s="225"/>
      <c r="J525" s="225"/>
      <c r="K525" s="184"/>
    </row>
    <row r="526" spans="1:11" ht="19.5" customHeight="1" x14ac:dyDescent="0.25">
      <c r="A526" s="226" t="s">
        <v>10</v>
      </c>
      <c r="B526" s="227"/>
      <c r="C526" s="228" t="s">
        <v>11</v>
      </c>
      <c r="D526" s="229" t="s">
        <v>12</v>
      </c>
      <c r="E526" s="228" t="s">
        <v>12</v>
      </c>
      <c r="F526" s="538" t="s">
        <v>13</v>
      </c>
      <c r="G526" s="539"/>
      <c r="H526" s="540"/>
      <c r="I526" s="230" t="s">
        <v>14</v>
      </c>
      <c r="J526" s="231" t="s">
        <v>15</v>
      </c>
      <c r="K526" s="186" t="s">
        <v>99</v>
      </c>
    </row>
    <row r="527" spans="1:11" ht="19.5" customHeight="1" thickBot="1" x14ac:dyDescent="0.3">
      <c r="A527" s="232" t="s">
        <v>17</v>
      </c>
      <c r="B527" s="215"/>
      <c r="C527" s="233" t="s">
        <v>18</v>
      </c>
      <c r="D527" s="234" t="s">
        <v>19</v>
      </c>
      <c r="E527" s="233" t="s">
        <v>19</v>
      </c>
      <c r="F527" s="236"/>
      <c r="G527" s="237"/>
      <c r="H527" s="237"/>
      <c r="I527" s="238" t="s">
        <v>210</v>
      </c>
      <c r="J527" s="225"/>
      <c r="K527" s="187" t="s">
        <v>100</v>
      </c>
    </row>
    <row r="528" spans="1:11" ht="19.5" customHeight="1" thickBot="1" x14ac:dyDescent="0.3">
      <c r="A528" s="239"/>
      <c r="B528" s="240"/>
      <c r="C528" s="235"/>
      <c r="D528" s="241" t="s">
        <v>21</v>
      </c>
      <c r="E528" s="241" t="s">
        <v>22</v>
      </c>
      <c r="F528" s="242" t="s">
        <v>23</v>
      </c>
      <c r="G528" s="242" t="s">
        <v>24</v>
      </c>
      <c r="H528" s="243" t="s">
        <v>25</v>
      </c>
      <c r="I528" s="242" t="s">
        <v>26</v>
      </c>
      <c r="J528" s="244" t="s">
        <v>27</v>
      </c>
      <c r="K528" s="188"/>
    </row>
    <row r="529" spans="1:12" ht="19.5" customHeight="1" x14ac:dyDescent="0.25">
      <c r="A529" s="232"/>
      <c r="B529" s="216" t="s">
        <v>28</v>
      </c>
      <c r="C529" s="228"/>
      <c r="D529" s="224"/>
      <c r="E529" s="228"/>
      <c r="F529" s="225"/>
      <c r="G529" s="230"/>
      <c r="H529" s="225"/>
      <c r="I529" s="230"/>
      <c r="J529" s="231"/>
      <c r="K529" s="181"/>
    </row>
    <row r="530" spans="1:12" ht="34.5" customHeight="1" x14ac:dyDescent="0.25">
      <c r="A530" s="299" t="s">
        <v>170</v>
      </c>
      <c r="B530" s="211"/>
      <c r="C530" s="311" t="s">
        <v>295</v>
      </c>
      <c r="D530" s="212"/>
      <c r="E530" s="295"/>
      <c r="F530" s="213">
        <v>5.0849520958083829</v>
      </c>
      <c r="G530" s="278">
        <v>4.7816586826347312</v>
      </c>
      <c r="H530" s="213">
        <v>27.387922155688628</v>
      </c>
      <c r="I530" s="278">
        <v>173.7604790419162</v>
      </c>
      <c r="J530" s="213">
        <v>0.67</v>
      </c>
      <c r="K530" s="181" t="s">
        <v>171</v>
      </c>
    </row>
    <row r="531" spans="1:12" ht="19.5" customHeight="1" x14ac:dyDescent="0.25">
      <c r="A531" s="232"/>
      <c r="B531" s="215" t="s">
        <v>172</v>
      </c>
      <c r="C531" s="311"/>
      <c r="D531" s="212">
        <v>17.5</v>
      </c>
      <c r="E531" s="295">
        <v>17.5</v>
      </c>
      <c r="F531" s="213"/>
      <c r="G531" s="278"/>
      <c r="H531" s="213"/>
      <c r="I531" s="278"/>
      <c r="J531" s="213"/>
      <c r="K531" s="181"/>
    </row>
    <row r="532" spans="1:12" ht="19.5" customHeight="1" x14ac:dyDescent="0.25">
      <c r="A532" s="232"/>
      <c r="B532" s="211" t="s">
        <v>33</v>
      </c>
      <c r="C532" s="311"/>
      <c r="D532" s="212">
        <v>70</v>
      </c>
      <c r="E532" s="295">
        <v>70</v>
      </c>
      <c r="F532" s="213"/>
      <c r="G532" s="278"/>
      <c r="H532" s="213"/>
      <c r="I532" s="278"/>
      <c r="J532" s="213"/>
      <c r="K532" s="181"/>
    </row>
    <row r="533" spans="1:12" ht="19.5" customHeight="1" x14ac:dyDescent="0.25">
      <c r="A533" s="232"/>
      <c r="B533" s="211" t="s">
        <v>34</v>
      </c>
      <c r="C533" s="311"/>
      <c r="D533" s="212">
        <v>53</v>
      </c>
      <c r="E533" s="295">
        <v>53</v>
      </c>
      <c r="F533" s="213"/>
      <c r="G533" s="278"/>
      <c r="H533" s="213"/>
      <c r="I533" s="278"/>
      <c r="J533" s="213"/>
      <c r="K533" s="181"/>
    </row>
    <row r="534" spans="1:12" ht="19.5" customHeight="1" x14ac:dyDescent="0.25">
      <c r="A534" s="232"/>
      <c r="B534" s="211" t="s">
        <v>35</v>
      </c>
      <c r="C534" s="311"/>
      <c r="D534" s="212">
        <v>2</v>
      </c>
      <c r="E534" s="295">
        <v>2</v>
      </c>
      <c r="F534" s="213"/>
      <c r="G534" s="278"/>
      <c r="H534" s="213"/>
      <c r="I534" s="278"/>
      <c r="J534" s="213"/>
      <c r="K534" s="181"/>
    </row>
    <row r="535" spans="1:12" ht="19.5" customHeight="1" x14ac:dyDescent="0.25">
      <c r="A535" s="232"/>
      <c r="B535" s="211" t="s">
        <v>36</v>
      </c>
      <c r="C535" s="311"/>
      <c r="D535" s="212">
        <v>0.4</v>
      </c>
      <c r="E535" s="295">
        <v>0.4</v>
      </c>
      <c r="F535" s="213"/>
      <c r="G535" s="278"/>
      <c r="H535" s="213"/>
      <c r="I535" s="278"/>
      <c r="J535" s="213"/>
      <c r="K535" s="181"/>
    </row>
    <row r="536" spans="1:12" ht="19.5" customHeight="1" x14ac:dyDescent="0.25">
      <c r="A536" s="232"/>
      <c r="B536" s="211" t="s">
        <v>37</v>
      </c>
      <c r="C536" s="311"/>
      <c r="D536" s="212">
        <v>3</v>
      </c>
      <c r="E536" s="295">
        <v>3</v>
      </c>
      <c r="F536" s="213"/>
      <c r="G536" s="278"/>
      <c r="H536" s="213"/>
      <c r="I536" s="278"/>
      <c r="J536" s="213"/>
      <c r="K536" s="181"/>
    </row>
    <row r="537" spans="1:12" ht="40.5" customHeight="1" x14ac:dyDescent="0.25">
      <c r="A537" s="232" t="s">
        <v>38</v>
      </c>
      <c r="B537" s="215"/>
      <c r="C537" s="233" t="s">
        <v>39</v>
      </c>
      <c r="D537" s="233"/>
      <c r="E537" s="233"/>
      <c r="F537" s="246">
        <v>2.8522522522522524</v>
      </c>
      <c r="G537" s="238">
        <v>2.4126126126126128</v>
      </c>
      <c r="H537" s="225">
        <v>5.9868026394721046</v>
      </c>
      <c r="I537" s="238">
        <v>42.673951696147256</v>
      </c>
      <c r="J537" s="224">
        <v>1.17</v>
      </c>
      <c r="K537" s="181" t="s">
        <v>40</v>
      </c>
    </row>
    <row r="538" spans="1:12" ht="19.5" customHeight="1" x14ac:dyDescent="0.25">
      <c r="A538" s="232"/>
      <c r="B538" s="215" t="s">
        <v>41</v>
      </c>
      <c r="C538" s="233"/>
      <c r="D538" s="233">
        <v>2.5</v>
      </c>
      <c r="E538" s="233">
        <v>2.5</v>
      </c>
      <c r="F538" s="234"/>
      <c r="G538" s="233"/>
      <c r="H538" s="224"/>
      <c r="I538" s="233"/>
      <c r="J538" s="224"/>
      <c r="K538" s="181"/>
    </row>
    <row r="539" spans="1:12" ht="19.5" customHeight="1" x14ac:dyDescent="0.25">
      <c r="A539" s="232"/>
      <c r="B539" s="215" t="s">
        <v>35</v>
      </c>
      <c r="C539" s="233"/>
      <c r="D539" s="233">
        <v>6</v>
      </c>
      <c r="E539" s="233">
        <v>6</v>
      </c>
      <c r="F539" s="234"/>
      <c r="G539" s="233"/>
      <c r="H539" s="224"/>
      <c r="I539" s="233"/>
      <c r="J539" s="224"/>
      <c r="K539" s="181"/>
    </row>
    <row r="540" spans="1:12" ht="19.5" customHeight="1" x14ac:dyDescent="0.25">
      <c r="A540" s="234"/>
      <c r="B540" s="215" t="s">
        <v>33</v>
      </c>
      <c r="C540" s="233"/>
      <c r="D540" s="233">
        <v>90</v>
      </c>
      <c r="E540" s="233">
        <v>90</v>
      </c>
      <c r="F540" s="234"/>
      <c r="G540" s="233"/>
      <c r="H540" s="224"/>
      <c r="I540" s="233"/>
      <c r="J540" s="224"/>
      <c r="K540" s="181"/>
    </row>
    <row r="541" spans="1:12" ht="21" customHeight="1" x14ac:dyDescent="0.25">
      <c r="A541" s="234"/>
      <c r="B541" s="215" t="s">
        <v>34</v>
      </c>
      <c r="C541" s="233"/>
      <c r="D541" s="234">
        <v>108</v>
      </c>
      <c r="E541" s="233">
        <v>108</v>
      </c>
      <c r="F541" s="234"/>
      <c r="G541" s="233"/>
      <c r="H541" s="224"/>
      <c r="I541" s="233"/>
      <c r="J541" s="224"/>
      <c r="K541" s="181"/>
    </row>
    <row r="542" spans="1:12" s="400" customFormat="1" ht="28.5" customHeight="1" x14ac:dyDescent="0.25">
      <c r="A542" s="255" t="s">
        <v>108</v>
      </c>
      <c r="B542" s="256"/>
      <c r="C542" s="444" t="s">
        <v>491</v>
      </c>
      <c r="D542" s="260"/>
      <c r="E542" s="257"/>
      <c r="F542" s="265">
        <v>4.55</v>
      </c>
      <c r="G542" s="209">
        <v>7.02</v>
      </c>
      <c r="H542" s="208">
        <v>12.92</v>
      </c>
      <c r="I542" s="265">
        <v>132.83000000000001</v>
      </c>
      <c r="J542" s="209"/>
      <c r="K542" s="467" t="s">
        <v>109</v>
      </c>
      <c r="L542" s="468"/>
    </row>
    <row r="543" spans="1:12" s="400" customFormat="1" ht="19.5" customHeight="1" x14ac:dyDescent="0.25">
      <c r="A543" s="255"/>
      <c r="B543" s="256" t="s">
        <v>45</v>
      </c>
      <c r="C543" s="257"/>
      <c r="D543" s="260">
        <v>25</v>
      </c>
      <c r="E543" s="257">
        <v>25</v>
      </c>
      <c r="F543" s="265"/>
      <c r="G543" s="209"/>
      <c r="H543" s="209"/>
      <c r="I543" s="265"/>
      <c r="J543" s="265"/>
      <c r="K543" s="180"/>
    </row>
    <row r="544" spans="1:12" s="400" customFormat="1" ht="19.5" customHeight="1" x14ac:dyDescent="0.25">
      <c r="A544" s="255"/>
      <c r="B544" s="256" t="s">
        <v>110</v>
      </c>
      <c r="C544" s="257"/>
      <c r="D544" s="260">
        <v>10.199999999999999</v>
      </c>
      <c r="E544" s="257">
        <v>10</v>
      </c>
      <c r="F544" s="265"/>
      <c r="G544" s="209"/>
      <c r="H544" s="209"/>
      <c r="I544" s="265"/>
      <c r="J544" s="265"/>
      <c r="K544" s="180"/>
    </row>
    <row r="545" spans="1:11" s="400" customFormat="1" ht="19.5" customHeight="1" thickBot="1" x14ac:dyDescent="0.3">
      <c r="A545" s="255"/>
      <c r="B545" s="256" t="s">
        <v>37</v>
      </c>
      <c r="C545" s="257"/>
      <c r="D545" s="260">
        <v>5</v>
      </c>
      <c r="E545" s="257">
        <v>5</v>
      </c>
      <c r="F545" s="265" t="s">
        <v>8</v>
      </c>
      <c r="G545" s="209"/>
      <c r="H545" s="209"/>
      <c r="I545" s="265"/>
      <c r="J545" s="265"/>
      <c r="K545" s="180"/>
    </row>
    <row r="546" spans="1:11" ht="19.5" customHeight="1" thickBot="1" x14ac:dyDescent="0.3">
      <c r="A546" s="250" t="s">
        <v>46</v>
      </c>
      <c r="B546" s="251"/>
      <c r="C546" s="252">
        <f>25+15+186+143</f>
        <v>369</v>
      </c>
      <c r="D546" s="270"/>
      <c r="E546" s="241"/>
      <c r="F546" s="254">
        <f>F530+F537+F542</f>
        <v>12.487204348060637</v>
      </c>
      <c r="G546" s="254">
        <f t="shared" ref="G546:J546" si="21">G530+G537+G542</f>
        <v>14.214271295247343</v>
      </c>
      <c r="H546" s="254">
        <f t="shared" si="21"/>
        <v>46.294724795160732</v>
      </c>
      <c r="I546" s="254">
        <f>I530+I537+I542</f>
        <v>349.26443073806342</v>
      </c>
      <c r="J546" s="254">
        <f t="shared" si="21"/>
        <v>1.8399999999999999</v>
      </c>
      <c r="K546" s="192"/>
    </row>
    <row r="547" spans="1:11" ht="19.5" customHeight="1" x14ac:dyDescent="0.25">
      <c r="A547" s="226"/>
      <c r="B547" s="245" t="s">
        <v>47</v>
      </c>
      <c r="C547" s="293"/>
      <c r="D547" s="309"/>
      <c r="E547" s="228"/>
      <c r="F547" s="231"/>
      <c r="G547" s="230"/>
      <c r="H547" s="231"/>
      <c r="I547" s="230"/>
      <c r="J547" s="231"/>
      <c r="K547" s="190"/>
    </row>
    <row r="548" spans="1:11" ht="19.5" customHeight="1" thickBot="1" x14ac:dyDescent="0.3">
      <c r="A548" s="232" t="s">
        <v>352</v>
      </c>
      <c r="B548" s="215"/>
      <c r="C548" s="233">
        <v>100</v>
      </c>
      <c r="D548" s="224">
        <v>100</v>
      </c>
      <c r="E548" s="233">
        <v>100</v>
      </c>
      <c r="F548" s="225">
        <v>0.4</v>
      </c>
      <c r="G548" s="238">
        <v>0.4</v>
      </c>
      <c r="H548" s="225">
        <v>9.8000000000000007</v>
      </c>
      <c r="I548" s="238">
        <v>47</v>
      </c>
      <c r="J548" s="225">
        <v>10</v>
      </c>
      <c r="K548" s="193" t="s">
        <v>298</v>
      </c>
    </row>
    <row r="549" spans="1:11" ht="19.5" customHeight="1" thickBot="1" x14ac:dyDescent="0.3">
      <c r="A549" s="250" t="s">
        <v>46</v>
      </c>
      <c r="B549" s="251"/>
      <c r="C549" s="252">
        <v>100</v>
      </c>
      <c r="D549" s="270"/>
      <c r="E549" s="241"/>
      <c r="F549" s="271">
        <f>F548</f>
        <v>0.4</v>
      </c>
      <c r="G549" s="254">
        <f>G548</f>
        <v>0.4</v>
      </c>
      <c r="H549" s="271">
        <f>H548</f>
        <v>9.8000000000000007</v>
      </c>
      <c r="I549" s="254">
        <f>I548</f>
        <v>47</v>
      </c>
      <c r="J549" s="271">
        <f>J548</f>
        <v>10</v>
      </c>
      <c r="K549" s="192"/>
    </row>
    <row r="550" spans="1:11" ht="19.5" customHeight="1" x14ac:dyDescent="0.25">
      <c r="A550" s="232"/>
      <c r="B550" s="216" t="s">
        <v>50</v>
      </c>
      <c r="C550" s="249"/>
      <c r="D550" s="224"/>
      <c r="E550" s="233"/>
      <c r="F550" s="225"/>
      <c r="G550" s="230"/>
      <c r="H550" s="225"/>
      <c r="I550" s="230"/>
      <c r="J550" s="225"/>
      <c r="K550" s="204"/>
    </row>
    <row r="551" spans="1:11" s="408" customFormat="1" ht="31.5" customHeight="1" x14ac:dyDescent="0.25">
      <c r="A551" s="461" t="s">
        <v>350</v>
      </c>
      <c r="B551" s="469"/>
      <c r="C551" s="257">
        <v>40</v>
      </c>
      <c r="D551" s="443"/>
      <c r="E551" s="470"/>
      <c r="F551" s="470">
        <v>0.56999999999999995</v>
      </c>
      <c r="G551" s="470">
        <v>2.44</v>
      </c>
      <c r="H551" s="471">
        <v>3.34</v>
      </c>
      <c r="I551" s="470">
        <v>37.56</v>
      </c>
      <c r="J551" s="471"/>
      <c r="K551" s="479" t="s">
        <v>351</v>
      </c>
    </row>
    <row r="552" spans="1:11" s="408" customFormat="1" ht="19.5" customHeight="1" x14ac:dyDescent="0.25">
      <c r="A552" s="461"/>
      <c r="B552" s="469" t="s">
        <v>122</v>
      </c>
      <c r="C552" s="257"/>
      <c r="D552" s="443">
        <v>48.64</v>
      </c>
      <c r="E552" s="470">
        <v>38</v>
      </c>
      <c r="F552" s="470"/>
      <c r="G552" s="471"/>
      <c r="H552" s="470"/>
      <c r="I552" s="471"/>
      <c r="J552" s="257"/>
      <c r="K552" s="480"/>
    </row>
    <row r="553" spans="1:11" s="408" customFormat="1" ht="19.5" customHeight="1" x14ac:dyDescent="0.25">
      <c r="A553" s="461"/>
      <c r="B553" s="469" t="s">
        <v>72</v>
      </c>
      <c r="C553" s="257"/>
      <c r="D553" s="443">
        <v>2.4</v>
      </c>
      <c r="E553" s="470">
        <v>2.4</v>
      </c>
      <c r="F553" s="470"/>
      <c r="G553" s="471"/>
      <c r="H553" s="470"/>
      <c r="I553" s="471"/>
      <c r="J553" s="257"/>
      <c r="K553" s="480"/>
    </row>
    <row r="554" spans="1:11" ht="48.75" customHeight="1" x14ac:dyDescent="0.25">
      <c r="A554" s="299" t="s">
        <v>384</v>
      </c>
      <c r="B554" s="215"/>
      <c r="C554" s="249" t="s">
        <v>189</v>
      </c>
      <c r="D554" s="294"/>
      <c r="E554" s="305"/>
      <c r="F554" s="313">
        <v>2.13</v>
      </c>
      <c r="G554" s="314">
        <v>2.75</v>
      </c>
      <c r="H554" s="315">
        <v>11.28</v>
      </c>
      <c r="I554" s="314">
        <v>86.55</v>
      </c>
      <c r="J554" s="329">
        <v>3.5</v>
      </c>
      <c r="K554" s="181" t="s">
        <v>332</v>
      </c>
    </row>
    <row r="555" spans="1:11" ht="19.5" customHeight="1" x14ac:dyDescent="0.25">
      <c r="A555" s="232"/>
      <c r="B555" s="215" t="s">
        <v>117</v>
      </c>
      <c r="C555" s="249"/>
      <c r="D555" s="233">
        <v>66.599999999999994</v>
      </c>
      <c r="E555" s="224">
        <v>50</v>
      </c>
      <c r="F555" s="246"/>
      <c r="G555" s="238"/>
      <c r="H555" s="225"/>
      <c r="I555" s="238"/>
      <c r="J555" s="247"/>
      <c r="K555" s="181"/>
    </row>
    <row r="556" spans="1:11" ht="19.5" customHeight="1" x14ac:dyDescent="0.25">
      <c r="A556" s="232"/>
      <c r="B556" s="215" t="s">
        <v>64</v>
      </c>
      <c r="C556" s="249"/>
      <c r="D556" s="233">
        <v>7.5</v>
      </c>
      <c r="E556" s="224">
        <v>6</v>
      </c>
      <c r="F556" s="246"/>
      <c r="G556" s="238"/>
      <c r="H556" s="225"/>
      <c r="I556" s="238"/>
      <c r="J556" s="247"/>
      <c r="K556" s="181"/>
    </row>
    <row r="557" spans="1:11" ht="19.5" customHeight="1" x14ac:dyDescent="0.25">
      <c r="A557" s="232"/>
      <c r="B557" s="215" t="s">
        <v>58</v>
      </c>
      <c r="C557" s="249"/>
      <c r="D557" s="233">
        <v>7.2</v>
      </c>
      <c r="E557" s="224">
        <v>6</v>
      </c>
      <c r="F557" s="246"/>
      <c r="G557" s="238"/>
      <c r="H557" s="225"/>
      <c r="I557" s="238"/>
      <c r="J557" s="247"/>
      <c r="K557" s="181"/>
    </row>
    <row r="558" spans="1:11" ht="19.5" customHeight="1" x14ac:dyDescent="0.25">
      <c r="A558" s="232"/>
      <c r="B558" s="215" t="s">
        <v>66</v>
      </c>
      <c r="C558" s="249"/>
      <c r="D558" s="233">
        <v>1.5</v>
      </c>
      <c r="E558" s="224">
        <v>1.5</v>
      </c>
      <c r="F558" s="246"/>
      <c r="G558" s="238"/>
      <c r="H558" s="225"/>
      <c r="I558" s="238"/>
      <c r="J558" s="247"/>
      <c r="K558" s="181"/>
    </row>
    <row r="559" spans="1:11" ht="19.5" customHeight="1" x14ac:dyDescent="0.25">
      <c r="A559" s="232"/>
      <c r="B559" s="215" t="s">
        <v>36</v>
      </c>
      <c r="C559" s="249"/>
      <c r="D559" s="233">
        <v>0.5</v>
      </c>
      <c r="E559" s="224">
        <v>0.5</v>
      </c>
      <c r="F559" s="246"/>
      <c r="G559" s="238"/>
      <c r="H559" s="225"/>
      <c r="I559" s="238"/>
      <c r="J559" s="247"/>
      <c r="K559" s="181"/>
    </row>
    <row r="560" spans="1:11" ht="19.5" customHeight="1" x14ac:dyDescent="0.25">
      <c r="A560" s="232"/>
      <c r="B560" s="215" t="s">
        <v>196</v>
      </c>
      <c r="C560" s="249"/>
      <c r="D560" s="233">
        <v>112.5</v>
      </c>
      <c r="E560" s="224">
        <v>112.5</v>
      </c>
      <c r="F560" s="246"/>
      <c r="G560" s="238"/>
      <c r="H560" s="225"/>
      <c r="I560" s="238"/>
      <c r="J560" s="247"/>
      <c r="K560" s="181"/>
    </row>
    <row r="561" spans="1:11" ht="19.5" customHeight="1" x14ac:dyDescent="0.25">
      <c r="A561" s="232"/>
      <c r="B561" s="215" t="s">
        <v>229</v>
      </c>
      <c r="C561" s="249"/>
      <c r="D561" s="233"/>
      <c r="E561" s="224">
        <v>15</v>
      </c>
      <c r="F561" s="246"/>
      <c r="G561" s="238"/>
      <c r="H561" s="225"/>
      <c r="I561" s="238"/>
      <c r="J561" s="247"/>
      <c r="K561" s="181"/>
    </row>
    <row r="562" spans="1:11" ht="19.5" customHeight="1" x14ac:dyDescent="0.25">
      <c r="A562" s="232"/>
      <c r="B562" s="215" t="s">
        <v>138</v>
      </c>
      <c r="C562" s="249"/>
      <c r="D562" s="233">
        <v>4.5999999999999996</v>
      </c>
      <c r="E562" s="224">
        <v>4.5999999999999996</v>
      </c>
      <c r="F562" s="246"/>
      <c r="G562" s="238"/>
      <c r="H562" s="225"/>
      <c r="I562" s="238"/>
      <c r="J562" s="247"/>
      <c r="K562" s="181"/>
    </row>
    <row r="563" spans="1:11" ht="19.5" customHeight="1" x14ac:dyDescent="0.25">
      <c r="A563" s="232"/>
      <c r="B563" s="215" t="s">
        <v>37</v>
      </c>
      <c r="C563" s="249"/>
      <c r="D563" s="233">
        <v>0.5</v>
      </c>
      <c r="E563" s="224">
        <v>0.5</v>
      </c>
      <c r="F563" s="246"/>
      <c r="G563" s="238"/>
      <c r="H563" s="225"/>
      <c r="I563" s="238"/>
      <c r="J563" s="247"/>
      <c r="K563" s="181"/>
    </row>
    <row r="564" spans="1:11" ht="19.5" customHeight="1" x14ac:dyDescent="0.25">
      <c r="A564" s="232"/>
      <c r="B564" s="215" t="s">
        <v>191</v>
      </c>
      <c r="C564" s="249"/>
      <c r="D564" s="233">
        <v>1.6</v>
      </c>
      <c r="E564" s="224">
        <v>1.32</v>
      </c>
      <c r="F564" s="246"/>
      <c r="G564" s="238"/>
      <c r="H564" s="225"/>
      <c r="I564" s="238"/>
      <c r="J564" s="247"/>
      <c r="K564" s="181"/>
    </row>
    <row r="565" spans="1:11" ht="19.5" customHeight="1" x14ac:dyDescent="0.25">
      <c r="A565" s="232"/>
      <c r="B565" s="215" t="s">
        <v>77</v>
      </c>
      <c r="C565" s="249"/>
      <c r="D565" s="233">
        <v>7.3</v>
      </c>
      <c r="E565" s="224">
        <v>7.3</v>
      </c>
      <c r="F565" s="246"/>
      <c r="G565" s="238"/>
      <c r="H565" s="225"/>
      <c r="I565" s="238"/>
      <c r="J565" s="247"/>
      <c r="K565" s="181"/>
    </row>
    <row r="566" spans="1:11" ht="19.5" customHeight="1" x14ac:dyDescent="0.25">
      <c r="A566" s="232"/>
      <c r="B566" s="215" t="s">
        <v>204</v>
      </c>
      <c r="C566" s="249"/>
      <c r="D566" s="233">
        <v>0.1</v>
      </c>
      <c r="E566" s="224">
        <v>0.1</v>
      </c>
      <c r="F566" s="246"/>
      <c r="G566" s="238"/>
      <c r="H566" s="225"/>
      <c r="I566" s="238"/>
      <c r="J566" s="247"/>
      <c r="K566" s="181"/>
    </row>
    <row r="567" spans="1:11" ht="19.5" customHeight="1" x14ac:dyDescent="0.25">
      <c r="A567" s="232"/>
      <c r="B567" s="215" t="s">
        <v>205</v>
      </c>
      <c r="C567" s="249"/>
      <c r="D567" s="233"/>
      <c r="E567" s="224">
        <v>13.5</v>
      </c>
      <c r="F567" s="246"/>
      <c r="G567" s="238"/>
      <c r="H567" s="225"/>
      <c r="I567" s="238"/>
      <c r="J567" s="247"/>
      <c r="K567" s="181"/>
    </row>
    <row r="568" spans="1:11" ht="19.5" customHeight="1" x14ac:dyDescent="0.25">
      <c r="A568" s="232"/>
      <c r="B568" s="215" t="s">
        <v>230</v>
      </c>
      <c r="C568" s="249"/>
      <c r="D568" s="233"/>
      <c r="E568" s="224">
        <v>15</v>
      </c>
      <c r="F568" s="246"/>
      <c r="G568" s="238"/>
      <c r="H568" s="225"/>
      <c r="I568" s="238"/>
      <c r="J568" s="247"/>
      <c r="K568" s="181"/>
    </row>
    <row r="569" spans="1:11" ht="39.75" customHeight="1" x14ac:dyDescent="0.25">
      <c r="A569" s="232" t="s">
        <v>385</v>
      </c>
      <c r="B569" s="215"/>
      <c r="C569" s="233" t="s">
        <v>333</v>
      </c>
      <c r="D569" s="225"/>
      <c r="E569" s="238"/>
      <c r="F569" s="225">
        <v>10.16</v>
      </c>
      <c r="G569" s="238">
        <v>6.05</v>
      </c>
      <c r="H569" s="225">
        <v>2.04</v>
      </c>
      <c r="I569" s="238">
        <v>102.23</v>
      </c>
      <c r="J569" s="225">
        <v>1.64</v>
      </c>
      <c r="K569" s="181" t="s">
        <v>232</v>
      </c>
    </row>
    <row r="570" spans="1:11" ht="19.5" customHeight="1" x14ac:dyDescent="0.25">
      <c r="A570" s="232"/>
      <c r="B570" s="9" t="s">
        <v>386</v>
      </c>
      <c r="C570" s="233"/>
      <c r="D570" s="225">
        <v>42</v>
      </c>
      <c r="E570" s="238">
        <v>42</v>
      </c>
      <c r="F570" s="225"/>
      <c r="G570" s="238"/>
      <c r="H570" s="225"/>
      <c r="I570" s="238"/>
      <c r="J570" s="225"/>
      <c r="K570" s="181"/>
    </row>
    <row r="571" spans="1:11" ht="19.5" customHeight="1" x14ac:dyDescent="0.25">
      <c r="A571" s="232"/>
      <c r="B571" s="215" t="s">
        <v>204</v>
      </c>
      <c r="C571" s="233"/>
      <c r="D571" s="225">
        <v>0.3</v>
      </c>
      <c r="E571" s="238">
        <v>0.3</v>
      </c>
      <c r="F571" s="225"/>
      <c r="G571" s="238"/>
      <c r="H571" s="225"/>
      <c r="I571" s="238"/>
      <c r="J571" s="225"/>
      <c r="K571" s="181"/>
    </row>
    <row r="572" spans="1:11" ht="27.75" customHeight="1" x14ac:dyDescent="0.25">
      <c r="A572" s="232"/>
      <c r="B572" s="9" t="s">
        <v>376</v>
      </c>
      <c r="C572" s="233"/>
      <c r="D572" s="225"/>
      <c r="E572" s="238">
        <v>30</v>
      </c>
      <c r="F572" s="225"/>
      <c r="G572" s="238"/>
      <c r="H572" s="225"/>
      <c r="I572" s="238"/>
      <c r="J572" s="225"/>
      <c r="K572" s="181"/>
    </row>
    <row r="573" spans="1:11" ht="19.5" customHeight="1" x14ac:dyDescent="0.25">
      <c r="A573" s="232"/>
      <c r="B573" s="215" t="s">
        <v>51</v>
      </c>
      <c r="C573" s="233"/>
      <c r="D573" s="225">
        <v>13.13</v>
      </c>
      <c r="E573" s="238">
        <v>10.5</v>
      </c>
      <c r="F573" s="225"/>
      <c r="G573" s="238"/>
      <c r="H573" s="225"/>
      <c r="I573" s="238"/>
      <c r="J573" s="225"/>
      <c r="K573" s="181"/>
    </row>
    <row r="574" spans="1:11" ht="19.5" customHeight="1" x14ac:dyDescent="0.25">
      <c r="A574" s="232"/>
      <c r="B574" s="215" t="s">
        <v>58</v>
      </c>
      <c r="C574" s="233"/>
      <c r="D574" s="225">
        <v>6.36</v>
      </c>
      <c r="E574" s="238">
        <v>5.3</v>
      </c>
      <c r="F574" s="225"/>
      <c r="G574" s="238"/>
      <c r="H574" s="225"/>
      <c r="I574" s="238"/>
      <c r="J574" s="225"/>
      <c r="K574" s="181"/>
    </row>
    <row r="575" spans="1:11" ht="19.5" customHeight="1" x14ac:dyDescent="0.25">
      <c r="A575" s="232"/>
      <c r="B575" s="215" t="s">
        <v>214</v>
      </c>
      <c r="C575" s="233"/>
      <c r="D575" s="225">
        <v>0.9</v>
      </c>
      <c r="E575" s="238">
        <v>0.9</v>
      </c>
      <c r="F575" s="225"/>
      <c r="G575" s="238"/>
      <c r="H575" s="225"/>
      <c r="I575" s="238"/>
      <c r="J575" s="225"/>
      <c r="K575" s="181"/>
    </row>
    <row r="576" spans="1:11" ht="19.5" customHeight="1" x14ac:dyDescent="0.25">
      <c r="A576" s="232"/>
      <c r="B576" s="210" t="s">
        <v>72</v>
      </c>
      <c r="C576" s="233"/>
      <c r="D576" s="225">
        <v>2</v>
      </c>
      <c r="E576" s="238">
        <v>2</v>
      </c>
      <c r="F576" s="225"/>
      <c r="G576" s="238"/>
      <c r="H576" s="225"/>
      <c r="I576" s="238"/>
      <c r="J576" s="225"/>
      <c r="K576" s="181"/>
    </row>
    <row r="577" spans="1:11" ht="19.5" customHeight="1" x14ac:dyDescent="0.25">
      <c r="A577" s="232"/>
      <c r="B577" s="215" t="s">
        <v>137</v>
      </c>
      <c r="C577" s="233"/>
      <c r="D577" s="225">
        <v>22.5</v>
      </c>
      <c r="E577" s="238">
        <v>22.5</v>
      </c>
      <c r="F577" s="225"/>
      <c r="G577" s="238"/>
      <c r="H577" s="225"/>
      <c r="I577" s="238"/>
      <c r="J577" s="225"/>
      <c r="K577" s="181"/>
    </row>
    <row r="578" spans="1:11" ht="19.5" customHeight="1" x14ac:dyDescent="0.25">
      <c r="A578" s="232"/>
      <c r="B578" s="215" t="s">
        <v>138</v>
      </c>
      <c r="C578" s="233"/>
      <c r="D578" s="225">
        <v>1.5</v>
      </c>
      <c r="E578" s="238">
        <v>1.5</v>
      </c>
      <c r="F578" s="225"/>
      <c r="G578" s="238"/>
      <c r="H578" s="225"/>
      <c r="I578" s="238"/>
      <c r="J578" s="225"/>
      <c r="K578" s="181"/>
    </row>
    <row r="579" spans="1:11" ht="51.75" customHeight="1" x14ac:dyDescent="0.25">
      <c r="A579" s="2" t="s">
        <v>523</v>
      </c>
      <c r="B579" s="140"/>
      <c r="C579" s="20" t="s">
        <v>524</v>
      </c>
      <c r="D579" s="6"/>
      <c r="E579" s="5"/>
      <c r="F579" s="6">
        <v>7.43</v>
      </c>
      <c r="G579" s="5">
        <v>3.56</v>
      </c>
      <c r="H579" s="6">
        <v>22.43</v>
      </c>
      <c r="I579" s="5">
        <v>150.6</v>
      </c>
      <c r="J579" s="6"/>
      <c r="K579" s="1" t="s">
        <v>526</v>
      </c>
    </row>
    <row r="580" spans="1:11" ht="19.5" customHeight="1" x14ac:dyDescent="0.25">
      <c r="A580" s="232"/>
      <c r="B580" s="215" t="s">
        <v>525</v>
      </c>
      <c r="C580" s="233"/>
      <c r="D580" s="225">
        <v>35.700000000000003</v>
      </c>
      <c r="E580" s="238">
        <v>35</v>
      </c>
      <c r="F580" s="225"/>
      <c r="G580" s="238"/>
      <c r="H580" s="225"/>
      <c r="I580" s="238"/>
      <c r="J580" s="225"/>
      <c r="K580" s="206"/>
    </row>
    <row r="581" spans="1:11" ht="19.5" customHeight="1" x14ac:dyDescent="0.25">
      <c r="A581" s="232"/>
      <c r="B581" s="215" t="s">
        <v>117</v>
      </c>
      <c r="C581" s="233"/>
      <c r="D581" s="225">
        <v>51.1</v>
      </c>
      <c r="E581" s="238">
        <v>38.4</v>
      </c>
      <c r="F581" s="225"/>
      <c r="G581" s="238"/>
      <c r="H581" s="225"/>
      <c r="I581" s="238"/>
      <c r="J581" s="225"/>
      <c r="K581" s="206"/>
    </row>
    <row r="582" spans="1:11" ht="19.5" customHeight="1" x14ac:dyDescent="0.25">
      <c r="A582" s="232"/>
      <c r="B582" s="215" t="s">
        <v>90</v>
      </c>
      <c r="C582" s="233"/>
      <c r="D582" s="225">
        <v>19.2</v>
      </c>
      <c r="E582" s="238">
        <v>18</v>
      </c>
      <c r="F582" s="225"/>
      <c r="G582" s="238"/>
      <c r="H582" s="225"/>
      <c r="I582" s="238"/>
      <c r="J582" s="225"/>
      <c r="K582" s="181"/>
    </row>
    <row r="583" spans="1:11" ht="19.5" customHeight="1" x14ac:dyDescent="0.25">
      <c r="A583" s="232"/>
      <c r="B583" s="215" t="s">
        <v>206</v>
      </c>
      <c r="C583" s="233"/>
      <c r="D583" s="225">
        <v>0.3</v>
      </c>
      <c r="E583" s="238">
        <v>0.3</v>
      </c>
      <c r="F583" s="225"/>
      <c r="G583" s="238"/>
      <c r="H583" s="225"/>
      <c r="I583" s="238"/>
      <c r="J583" s="225"/>
      <c r="K583" s="181"/>
    </row>
    <row r="584" spans="1:11" ht="19.5" customHeight="1" x14ac:dyDescent="0.25">
      <c r="A584" s="232"/>
      <c r="B584" s="215" t="s">
        <v>139</v>
      </c>
      <c r="C584" s="233"/>
      <c r="D584" s="225">
        <v>3</v>
      </c>
      <c r="E584" s="238">
        <v>3</v>
      </c>
      <c r="F584" s="238"/>
      <c r="G584" s="238"/>
      <c r="H584" s="225"/>
      <c r="I584" s="238"/>
      <c r="J584" s="225"/>
      <c r="K584" s="181"/>
    </row>
    <row r="585" spans="1:11" ht="19.5" customHeight="1" x14ac:dyDescent="0.25">
      <c r="A585" s="255" t="s">
        <v>133</v>
      </c>
      <c r="B585" s="256"/>
      <c r="C585" s="260">
        <v>150</v>
      </c>
      <c r="D585" s="209"/>
      <c r="E585" s="265"/>
      <c r="F585" s="209">
        <v>0.12</v>
      </c>
      <c r="G585" s="208">
        <v>0.12</v>
      </c>
      <c r="H585" s="265">
        <v>11</v>
      </c>
      <c r="I585" s="209">
        <v>46.05</v>
      </c>
      <c r="J585" s="208">
        <v>0.68</v>
      </c>
      <c r="K585" s="180" t="s">
        <v>348</v>
      </c>
    </row>
    <row r="586" spans="1:11" ht="19.5" customHeight="1" x14ac:dyDescent="0.25">
      <c r="A586" s="268"/>
      <c r="B586" s="215" t="s">
        <v>135</v>
      </c>
      <c r="C586" s="233"/>
      <c r="D586" s="225">
        <v>27.4</v>
      </c>
      <c r="E586" s="238">
        <v>24</v>
      </c>
      <c r="F586" s="224"/>
      <c r="G586" s="233"/>
      <c r="H586" s="224"/>
      <c r="I586" s="267"/>
      <c r="J586" s="224"/>
      <c r="K586" s="181"/>
    </row>
    <row r="587" spans="1:11" ht="19.5" customHeight="1" x14ac:dyDescent="0.25">
      <c r="A587" s="268"/>
      <c r="B587" s="215" t="s">
        <v>312</v>
      </c>
      <c r="C587" s="233"/>
      <c r="D587" s="225">
        <v>5</v>
      </c>
      <c r="E587" s="238">
        <v>5</v>
      </c>
      <c r="F587" s="224"/>
      <c r="G587" s="233"/>
      <c r="H587" s="224"/>
      <c r="I587" s="267"/>
      <c r="J587" s="224"/>
      <c r="K587" s="181"/>
    </row>
    <row r="588" spans="1:11" ht="19.5" customHeight="1" x14ac:dyDescent="0.25">
      <c r="A588" s="268"/>
      <c r="B588" s="215" t="s">
        <v>77</v>
      </c>
      <c r="C588" s="233"/>
      <c r="D588" s="225">
        <v>153</v>
      </c>
      <c r="E588" s="238">
        <v>153</v>
      </c>
      <c r="F588" s="224"/>
      <c r="G588" s="233"/>
      <c r="H588" s="224"/>
      <c r="I588" s="267"/>
      <c r="J588" s="224"/>
      <c r="K588" s="181"/>
    </row>
    <row r="589" spans="1:11" ht="33.75" customHeight="1" thickBot="1" x14ac:dyDescent="0.3">
      <c r="A589" s="232" t="s">
        <v>79</v>
      </c>
      <c r="B589" s="215"/>
      <c r="C589" s="233">
        <v>35</v>
      </c>
      <c r="D589" s="224">
        <v>35</v>
      </c>
      <c r="E589" s="233">
        <v>35</v>
      </c>
      <c r="F589" s="225">
        <v>2.31</v>
      </c>
      <c r="G589" s="269">
        <v>0.42</v>
      </c>
      <c r="H589" s="225">
        <v>13.860000000000001</v>
      </c>
      <c r="I589" s="269">
        <v>69.3</v>
      </c>
      <c r="J589" s="224"/>
      <c r="K589" s="196" t="s">
        <v>80</v>
      </c>
    </row>
    <row r="590" spans="1:11" ht="19.5" customHeight="1" thickBot="1" x14ac:dyDescent="0.3">
      <c r="A590" s="250" t="s">
        <v>46</v>
      </c>
      <c r="B590" s="251"/>
      <c r="C590" s="252">
        <f>C589+C585+123+60+150+C551</f>
        <v>558</v>
      </c>
      <c r="D590" s="270"/>
      <c r="E590" s="241"/>
      <c r="F590" s="254">
        <f>F551+F554+F569+F579+F585+F589</f>
        <v>22.72</v>
      </c>
      <c r="G590" s="254">
        <f>G551+G554+G569+G579+G585+G589</f>
        <v>15.339999999999998</v>
      </c>
      <c r="H590" s="254">
        <f>H551+H554+H569+H579+H585+H589</f>
        <v>63.95</v>
      </c>
      <c r="I590" s="254">
        <f>I551+I554+I569+I579+I585+I589</f>
        <v>492.29</v>
      </c>
      <c r="J590" s="254">
        <f>J551+J554+J569+J579+J585+J589</f>
        <v>5.8199999999999994</v>
      </c>
      <c r="K590" s="192"/>
    </row>
    <row r="591" spans="1:11" ht="19.5" customHeight="1" x14ac:dyDescent="0.25">
      <c r="A591" s="215"/>
      <c r="B591" s="272" t="s">
        <v>81</v>
      </c>
      <c r="C591" s="233"/>
      <c r="D591" s="224"/>
      <c r="E591" s="233"/>
      <c r="F591" s="225"/>
      <c r="G591" s="230"/>
      <c r="H591" s="225"/>
      <c r="I591" s="230"/>
      <c r="J591" s="225"/>
      <c r="K591" s="181"/>
    </row>
    <row r="592" spans="1:11" s="522" customFormat="1" ht="44.25" customHeight="1" x14ac:dyDescent="0.25">
      <c r="A592" s="514" t="s">
        <v>527</v>
      </c>
      <c r="B592" s="515"/>
      <c r="C592" s="516" t="s">
        <v>330</v>
      </c>
      <c r="D592" s="517"/>
      <c r="E592" s="518"/>
      <c r="F592" s="519">
        <v>5.85</v>
      </c>
      <c r="G592" s="520">
        <v>2.97</v>
      </c>
      <c r="H592" s="519">
        <v>2.2799999999999998</v>
      </c>
      <c r="I592" s="520">
        <v>63</v>
      </c>
      <c r="J592" s="519"/>
      <c r="K592" s="521" t="s">
        <v>529</v>
      </c>
    </row>
    <row r="593" spans="1:11" s="522" customFormat="1" ht="19.5" customHeight="1" x14ac:dyDescent="0.25">
      <c r="A593" s="514"/>
      <c r="B593" s="523" t="s">
        <v>528</v>
      </c>
      <c r="C593" s="516"/>
      <c r="D593" s="517">
        <v>68.5</v>
      </c>
      <c r="E593" s="518">
        <v>50</v>
      </c>
      <c r="F593" s="519"/>
      <c r="G593" s="520"/>
      <c r="H593" s="519"/>
      <c r="I593" s="520"/>
      <c r="J593" s="519"/>
      <c r="K593" s="521"/>
    </row>
    <row r="594" spans="1:11" s="522" customFormat="1" ht="19.5" customHeight="1" x14ac:dyDescent="0.25">
      <c r="A594" s="514"/>
      <c r="B594" s="523" t="s">
        <v>164</v>
      </c>
      <c r="C594" s="516"/>
      <c r="D594" s="517">
        <v>15</v>
      </c>
      <c r="E594" s="518">
        <v>15</v>
      </c>
      <c r="F594" s="519"/>
      <c r="G594" s="520"/>
      <c r="H594" s="519"/>
      <c r="I594" s="520"/>
      <c r="J594" s="519"/>
      <c r="K594" s="521"/>
    </row>
    <row r="595" spans="1:11" s="522" customFormat="1" ht="19.5" customHeight="1" x14ac:dyDescent="0.25">
      <c r="A595" s="514"/>
      <c r="B595" s="523" t="s">
        <v>51</v>
      </c>
      <c r="C595" s="516"/>
      <c r="D595" s="519">
        <v>10</v>
      </c>
      <c r="E595" s="518">
        <v>8</v>
      </c>
      <c r="F595" s="519"/>
      <c r="G595" s="520"/>
      <c r="H595" s="519"/>
      <c r="I595" s="520"/>
      <c r="J595" s="519"/>
      <c r="K595" s="521"/>
    </row>
    <row r="596" spans="1:11" s="522" customFormat="1" ht="19.5" customHeight="1" x14ac:dyDescent="0.25">
      <c r="A596" s="514"/>
      <c r="B596" s="523" t="s">
        <v>214</v>
      </c>
      <c r="C596" s="516"/>
      <c r="D596" s="519">
        <v>1.6</v>
      </c>
      <c r="E596" s="520">
        <v>1.6</v>
      </c>
      <c r="F596" s="519"/>
      <c r="G596" s="520"/>
      <c r="H596" s="519"/>
      <c r="I596" s="520"/>
      <c r="J596" s="519"/>
      <c r="K596" s="521"/>
    </row>
    <row r="597" spans="1:11" s="522" customFormat="1" ht="19.5" customHeight="1" x14ac:dyDescent="0.25">
      <c r="A597" s="514"/>
      <c r="B597" s="523" t="s">
        <v>118</v>
      </c>
      <c r="C597" s="516"/>
      <c r="D597" s="519">
        <v>4.8</v>
      </c>
      <c r="E597" s="520">
        <v>4</v>
      </c>
      <c r="F597" s="519"/>
      <c r="G597" s="520"/>
      <c r="H597" s="519"/>
      <c r="I597" s="520"/>
      <c r="J597" s="519"/>
      <c r="K597" s="521"/>
    </row>
    <row r="598" spans="1:11" s="522" customFormat="1" ht="19.5" customHeight="1" x14ac:dyDescent="0.25">
      <c r="A598" s="514"/>
      <c r="B598" s="523" t="s">
        <v>72</v>
      </c>
      <c r="C598" s="516"/>
      <c r="D598" s="519">
        <v>2</v>
      </c>
      <c r="E598" s="518">
        <v>2</v>
      </c>
      <c r="F598" s="519"/>
      <c r="G598" s="520"/>
      <c r="H598" s="519"/>
      <c r="I598" s="520"/>
      <c r="J598" s="519"/>
      <c r="K598" s="521"/>
    </row>
    <row r="599" spans="1:11" s="522" customFormat="1" ht="19.5" customHeight="1" x14ac:dyDescent="0.25">
      <c r="A599" s="514"/>
      <c r="B599" s="523" t="s">
        <v>506</v>
      </c>
      <c r="C599" s="516"/>
      <c r="D599" s="517">
        <v>0.2</v>
      </c>
      <c r="E599" s="518">
        <v>0.2</v>
      </c>
      <c r="F599" s="519"/>
      <c r="G599" s="520"/>
      <c r="H599" s="519"/>
      <c r="I599" s="520"/>
      <c r="J599" s="519"/>
      <c r="K599" s="521"/>
    </row>
    <row r="600" spans="1:11" ht="50.25" customHeight="1" x14ac:dyDescent="0.25">
      <c r="A600" s="232" t="s">
        <v>241</v>
      </c>
      <c r="B600" s="220"/>
      <c r="C600" s="295" t="s">
        <v>303</v>
      </c>
      <c r="D600" s="213"/>
      <c r="E600" s="278"/>
      <c r="F600" s="213">
        <v>2.6593</v>
      </c>
      <c r="G600" s="278">
        <v>4.6223999999999998</v>
      </c>
      <c r="H600" s="213">
        <v>27.551299999999998</v>
      </c>
      <c r="I600" s="301">
        <v>162.47</v>
      </c>
      <c r="J600" s="278"/>
      <c r="K600" s="181" t="s">
        <v>243</v>
      </c>
    </row>
    <row r="601" spans="1:11" ht="19.5" customHeight="1" x14ac:dyDescent="0.25">
      <c r="A601" s="232"/>
      <c r="B601" s="220" t="s">
        <v>31</v>
      </c>
      <c r="C601" s="295"/>
      <c r="D601" s="213">
        <v>39.6</v>
      </c>
      <c r="E601" s="278">
        <v>39.6</v>
      </c>
      <c r="F601" s="213"/>
      <c r="G601" s="278"/>
      <c r="H601" s="213"/>
      <c r="I601" s="301"/>
      <c r="J601" s="278"/>
      <c r="K601" s="181"/>
    </row>
    <row r="602" spans="1:11" ht="19.5" customHeight="1" x14ac:dyDescent="0.25">
      <c r="A602" s="232"/>
      <c r="B602" s="220" t="s">
        <v>36</v>
      </c>
      <c r="C602" s="295"/>
      <c r="D602" s="213">
        <v>0.4</v>
      </c>
      <c r="E602" s="278">
        <v>0.4</v>
      </c>
      <c r="F602" s="213"/>
      <c r="G602" s="278"/>
      <c r="H602" s="213"/>
      <c r="I602" s="301"/>
      <c r="J602" s="278"/>
      <c r="K602" s="181"/>
    </row>
    <row r="603" spans="1:11" ht="19.5" customHeight="1" x14ac:dyDescent="0.25">
      <c r="A603" s="215"/>
      <c r="B603" s="220" t="s">
        <v>244</v>
      </c>
      <c r="C603" s="295"/>
      <c r="D603" s="213">
        <v>240</v>
      </c>
      <c r="E603" s="278">
        <v>240</v>
      </c>
      <c r="F603" s="213"/>
      <c r="G603" s="278"/>
      <c r="H603" s="213"/>
      <c r="I603" s="301"/>
      <c r="J603" s="278"/>
      <c r="K603" s="181"/>
    </row>
    <row r="604" spans="1:11" ht="19.5" customHeight="1" x14ac:dyDescent="0.25">
      <c r="A604" s="232"/>
      <c r="B604" s="220" t="s">
        <v>37</v>
      </c>
      <c r="C604" s="295"/>
      <c r="D604" s="213">
        <v>2</v>
      </c>
      <c r="E604" s="278">
        <v>2</v>
      </c>
      <c r="F604" s="213"/>
      <c r="G604" s="278"/>
      <c r="H604" s="213"/>
      <c r="I604" s="301"/>
      <c r="J604" s="278"/>
      <c r="K604" s="181"/>
    </row>
    <row r="605" spans="1:11" ht="19.5" customHeight="1" x14ac:dyDescent="0.25">
      <c r="A605" s="232" t="s">
        <v>166</v>
      </c>
      <c r="B605" s="215"/>
      <c r="C605" s="233" t="s">
        <v>306</v>
      </c>
      <c r="D605" s="224"/>
      <c r="E605" s="233"/>
      <c r="F605" s="225">
        <v>0.5</v>
      </c>
      <c r="G605" s="238">
        <v>0.2</v>
      </c>
      <c r="H605" s="225">
        <v>12.23</v>
      </c>
      <c r="I605" s="238">
        <v>52.5</v>
      </c>
      <c r="J605" s="225">
        <v>75</v>
      </c>
      <c r="K605" s="181" t="s">
        <v>167</v>
      </c>
    </row>
    <row r="606" spans="1:11" ht="19.5" customHeight="1" x14ac:dyDescent="0.25">
      <c r="A606" s="232"/>
      <c r="B606" s="215" t="s">
        <v>168</v>
      </c>
      <c r="C606" s="233"/>
      <c r="D606" s="224">
        <v>15.3</v>
      </c>
      <c r="E606" s="233">
        <v>15</v>
      </c>
      <c r="F606" s="224"/>
      <c r="G606" s="233"/>
      <c r="H606" s="224"/>
      <c r="I606" s="233"/>
      <c r="J606" s="224"/>
      <c r="K606" s="181"/>
    </row>
    <row r="607" spans="1:11" ht="19.5" customHeight="1" x14ac:dyDescent="0.25">
      <c r="A607" s="232"/>
      <c r="B607" s="215" t="s">
        <v>52</v>
      </c>
      <c r="C607" s="233"/>
      <c r="D607" s="224">
        <v>5</v>
      </c>
      <c r="E607" s="233">
        <v>5</v>
      </c>
      <c r="F607" s="224"/>
      <c r="G607" s="233"/>
      <c r="H607" s="224"/>
      <c r="I607" s="233"/>
      <c r="J607" s="224"/>
      <c r="K607" s="181"/>
    </row>
    <row r="608" spans="1:11" ht="19.5" customHeight="1" thickBot="1" x14ac:dyDescent="0.3">
      <c r="A608" s="232"/>
      <c r="B608" s="215" t="s">
        <v>77</v>
      </c>
      <c r="C608" s="233"/>
      <c r="D608" s="224">
        <v>150</v>
      </c>
      <c r="E608" s="233">
        <v>150</v>
      </c>
      <c r="F608" s="224"/>
      <c r="G608" s="233"/>
      <c r="H608" s="224"/>
      <c r="I608" s="233"/>
      <c r="J608" s="224"/>
      <c r="K608" s="181"/>
    </row>
    <row r="609" spans="1:11" ht="19.5" customHeight="1" thickBot="1" x14ac:dyDescent="0.3">
      <c r="A609" s="250" t="s">
        <v>46</v>
      </c>
      <c r="B609" s="251"/>
      <c r="C609" s="252">
        <f>155+112+40+20</f>
        <v>327</v>
      </c>
      <c r="D609" s="243"/>
      <c r="E609" s="242"/>
      <c r="F609" s="254">
        <f>F605+F600+F592</f>
        <v>9.0092999999999996</v>
      </c>
      <c r="G609" s="254">
        <f t="shared" ref="G609:J609" si="22">G605+G600+G592</f>
        <v>7.7924000000000007</v>
      </c>
      <c r="H609" s="254">
        <f t="shared" si="22"/>
        <v>42.061300000000003</v>
      </c>
      <c r="I609" s="254">
        <f t="shared" si="22"/>
        <v>277.97000000000003</v>
      </c>
      <c r="J609" s="254">
        <f t="shared" si="22"/>
        <v>75</v>
      </c>
      <c r="K609" s="192"/>
    </row>
    <row r="610" spans="1:11" ht="19.5" customHeight="1" thickBot="1" x14ac:dyDescent="0.3">
      <c r="A610" s="250" t="s">
        <v>97</v>
      </c>
      <c r="B610" s="284"/>
      <c r="C610" s="252">
        <f>C609+C590+C549+C546</f>
        <v>1354</v>
      </c>
      <c r="D610" s="252"/>
      <c r="E610" s="252"/>
      <c r="F610" s="254">
        <f>F609+F590+F549+F546</f>
        <v>44.616504348060637</v>
      </c>
      <c r="G610" s="254">
        <f t="shared" ref="G610:J610" si="23">G609+G590+G549+G546</f>
        <v>37.746671295247339</v>
      </c>
      <c r="H610" s="254">
        <f t="shared" si="23"/>
        <v>162.10602479516075</v>
      </c>
      <c r="I610" s="254">
        <f t="shared" si="23"/>
        <v>1166.5244307380635</v>
      </c>
      <c r="J610" s="254">
        <f t="shared" si="23"/>
        <v>92.66</v>
      </c>
      <c r="K610" s="192"/>
    </row>
    <row r="611" spans="1:11" ht="19.5" customHeight="1" x14ac:dyDescent="0.25">
      <c r="A611" s="216"/>
      <c r="B611" s="216"/>
      <c r="C611" s="285"/>
      <c r="D611" s="224"/>
      <c r="E611" s="224"/>
      <c r="F611" s="308"/>
      <c r="G611" s="308"/>
      <c r="H611" s="308"/>
      <c r="I611" s="308"/>
      <c r="J611" s="308"/>
      <c r="K611" s="185"/>
    </row>
    <row r="612" spans="1:11" ht="19.5" customHeight="1" thickBot="1" x14ac:dyDescent="0.3">
      <c r="A612" s="216" t="s">
        <v>235</v>
      </c>
      <c r="B612" s="216"/>
      <c r="C612" s="222"/>
      <c r="D612" s="223"/>
      <c r="E612" s="224"/>
      <c r="F612" s="225"/>
      <c r="G612" s="225"/>
      <c r="H612" s="225"/>
      <c r="I612" s="225"/>
      <c r="J612" s="225"/>
      <c r="K612" s="197"/>
    </row>
    <row r="613" spans="1:11" ht="38.25" customHeight="1" x14ac:dyDescent="0.25">
      <c r="A613" s="226" t="s">
        <v>10</v>
      </c>
      <c r="B613" s="227"/>
      <c r="C613" s="228" t="s">
        <v>11</v>
      </c>
      <c r="D613" s="287" t="s">
        <v>12</v>
      </c>
      <c r="E613" s="228" t="s">
        <v>12</v>
      </c>
      <c r="F613" s="538" t="s">
        <v>334</v>
      </c>
      <c r="G613" s="539"/>
      <c r="H613" s="540"/>
      <c r="I613" s="230" t="s">
        <v>14</v>
      </c>
      <c r="J613" s="231" t="s">
        <v>15</v>
      </c>
      <c r="K613" s="186" t="s">
        <v>99</v>
      </c>
    </row>
    <row r="614" spans="1:11" ht="19.5" customHeight="1" thickBot="1" x14ac:dyDescent="0.3">
      <c r="A614" s="232" t="s">
        <v>17</v>
      </c>
      <c r="B614" s="215"/>
      <c r="C614" s="233" t="s">
        <v>18</v>
      </c>
      <c r="D614" s="288" t="s">
        <v>19</v>
      </c>
      <c r="E614" s="233" t="s">
        <v>19</v>
      </c>
      <c r="F614" s="236"/>
      <c r="G614" s="237"/>
      <c r="H614" s="237"/>
      <c r="I614" s="238" t="s">
        <v>210</v>
      </c>
      <c r="J614" s="225"/>
      <c r="K614" s="187" t="s">
        <v>100</v>
      </c>
    </row>
    <row r="615" spans="1:11" ht="19.5" customHeight="1" thickBot="1" x14ac:dyDescent="0.3">
      <c r="A615" s="239"/>
      <c r="B615" s="240"/>
      <c r="C615" s="235"/>
      <c r="D615" s="319" t="s">
        <v>21</v>
      </c>
      <c r="E615" s="241" t="s">
        <v>22</v>
      </c>
      <c r="F615" s="242" t="s">
        <v>23</v>
      </c>
      <c r="G615" s="242" t="s">
        <v>24</v>
      </c>
      <c r="H615" s="243" t="s">
        <v>25</v>
      </c>
      <c r="I615" s="242" t="s">
        <v>26</v>
      </c>
      <c r="J615" s="244" t="s">
        <v>27</v>
      </c>
      <c r="K615" s="188"/>
    </row>
    <row r="616" spans="1:11" ht="19.5" customHeight="1" x14ac:dyDescent="0.25">
      <c r="A616" s="226"/>
      <c r="B616" s="245" t="s">
        <v>28</v>
      </c>
      <c r="C616" s="228"/>
      <c r="D616" s="309"/>
      <c r="E616" s="228"/>
      <c r="F616" s="231"/>
      <c r="G616" s="230"/>
      <c r="H616" s="231"/>
      <c r="I616" s="230"/>
      <c r="J616" s="231"/>
      <c r="K616" s="190"/>
    </row>
    <row r="617" spans="1:11" ht="30.75" customHeight="1" x14ac:dyDescent="0.25">
      <c r="A617" s="232" t="s">
        <v>335</v>
      </c>
      <c r="B617" s="215"/>
      <c r="C617" s="233" t="s">
        <v>295</v>
      </c>
      <c r="D617" s="225"/>
      <c r="E617" s="238"/>
      <c r="F617" s="225">
        <v>4.2449520958083831</v>
      </c>
      <c r="G617" s="238">
        <v>4.5996586826347308</v>
      </c>
      <c r="H617" s="225">
        <v>22.61392215568862</v>
      </c>
      <c r="I617" s="238">
        <v>149.26047904191614</v>
      </c>
      <c r="J617" s="225">
        <v>0.82</v>
      </c>
      <c r="K617" s="181" t="s">
        <v>237</v>
      </c>
    </row>
    <row r="618" spans="1:11" ht="19.5" customHeight="1" x14ac:dyDescent="0.25">
      <c r="A618" s="232"/>
      <c r="B618" s="215" t="s">
        <v>144</v>
      </c>
      <c r="C618" s="233"/>
      <c r="D618" s="225">
        <v>18</v>
      </c>
      <c r="E618" s="238">
        <v>18</v>
      </c>
      <c r="F618" s="225"/>
      <c r="G618" s="238"/>
      <c r="H618" s="225"/>
      <c r="I618" s="238"/>
      <c r="J618" s="225"/>
      <c r="K618" s="181"/>
    </row>
    <row r="619" spans="1:11" ht="19.5" customHeight="1" x14ac:dyDescent="0.25">
      <c r="A619" s="232"/>
      <c r="B619" s="215" t="s">
        <v>33</v>
      </c>
      <c r="C619" s="233"/>
      <c r="D619" s="225">
        <v>123</v>
      </c>
      <c r="E619" s="238">
        <v>123</v>
      </c>
      <c r="F619" s="225"/>
      <c r="G619" s="238"/>
      <c r="H619" s="225"/>
      <c r="I619" s="238"/>
      <c r="J619" s="225"/>
      <c r="K619" s="181"/>
    </row>
    <row r="620" spans="1:11" ht="19.5" customHeight="1" x14ac:dyDescent="0.25">
      <c r="A620" s="232"/>
      <c r="B620" s="215" t="s">
        <v>35</v>
      </c>
      <c r="C620" s="233"/>
      <c r="D620" s="225">
        <v>2</v>
      </c>
      <c r="E620" s="238">
        <v>2</v>
      </c>
      <c r="F620" s="225"/>
      <c r="G620" s="238"/>
      <c r="H620" s="225"/>
      <c r="I620" s="238"/>
      <c r="J620" s="225"/>
      <c r="K620" s="181"/>
    </row>
    <row r="621" spans="1:11" ht="19.5" customHeight="1" x14ac:dyDescent="0.25">
      <c r="A621" s="232"/>
      <c r="B621" s="210" t="s">
        <v>36</v>
      </c>
      <c r="C621" s="233"/>
      <c r="D621" s="225">
        <v>0.4</v>
      </c>
      <c r="E621" s="238">
        <v>0.4</v>
      </c>
      <c r="F621" s="225"/>
      <c r="G621" s="238"/>
      <c r="H621" s="225"/>
      <c r="I621" s="238"/>
      <c r="J621" s="225"/>
      <c r="K621" s="181"/>
    </row>
    <row r="622" spans="1:11" ht="19.5" customHeight="1" x14ac:dyDescent="0.25">
      <c r="A622" s="232"/>
      <c r="B622" s="215" t="s">
        <v>37</v>
      </c>
      <c r="C622" s="233"/>
      <c r="D622" s="225">
        <v>3</v>
      </c>
      <c r="E622" s="238">
        <v>3</v>
      </c>
      <c r="F622" s="225"/>
      <c r="G622" s="238"/>
      <c r="H622" s="225"/>
      <c r="I622" s="238"/>
      <c r="J622" s="225"/>
      <c r="K622" s="181"/>
    </row>
    <row r="623" spans="1:11" ht="19.5" customHeight="1" x14ac:dyDescent="0.25">
      <c r="A623" s="232" t="s">
        <v>105</v>
      </c>
      <c r="B623" s="215"/>
      <c r="C623" s="233" t="s">
        <v>39</v>
      </c>
      <c r="D623" s="234"/>
      <c r="E623" s="233"/>
      <c r="F623" s="246">
        <v>3.6672661870503602</v>
      </c>
      <c r="G623" s="238">
        <v>3.1870503597122304</v>
      </c>
      <c r="H623" s="225">
        <v>5.9868026394721046</v>
      </c>
      <c r="I623" s="238">
        <v>58.82729928834376</v>
      </c>
      <c r="J623" s="225">
        <v>1.43</v>
      </c>
      <c r="K623" s="181" t="s">
        <v>106</v>
      </c>
    </row>
    <row r="624" spans="1:11" ht="19.5" customHeight="1" x14ac:dyDescent="0.25">
      <c r="A624" s="232"/>
      <c r="B624" s="215" t="s">
        <v>107</v>
      </c>
      <c r="C624" s="233"/>
      <c r="D624" s="234">
        <v>2</v>
      </c>
      <c r="E624" s="233">
        <v>2</v>
      </c>
      <c r="F624" s="246"/>
      <c r="G624" s="238"/>
      <c r="H624" s="225"/>
      <c r="I624" s="238"/>
      <c r="J624" s="225"/>
      <c r="K624" s="181"/>
    </row>
    <row r="625" spans="1:11" ht="19.5" customHeight="1" x14ac:dyDescent="0.25">
      <c r="A625" s="215"/>
      <c r="B625" s="215" t="s">
        <v>35</v>
      </c>
      <c r="C625" s="233"/>
      <c r="D625" s="234">
        <v>6</v>
      </c>
      <c r="E625" s="233">
        <v>6</v>
      </c>
      <c r="F625" s="246"/>
      <c r="G625" s="238"/>
      <c r="H625" s="225"/>
      <c r="I625" s="238"/>
      <c r="J625" s="225"/>
      <c r="K625" s="181"/>
    </row>
    <row r="626" spans="1:11" ht="19.5" customHeight="1" x14ac:dyDescent="0.25">
      <c r="A626" s="234"/>
      <c r="B626" s="215" t="s">
        <v>33</v>
      </c>
      <c r="C626" s="233"/>
      <c r="D626" s="234">
        <v>110</v>
      </c>
      <c r="E626" s="233">
        <v>110</v>
      </c>
      <c r="F626" s="246"/>
      <c r="G626" s="238"/>
      <c r="H626" s="225"/>
      <c r="I626" s="238"/>
      <c r="J626" s="225"/>
      <c r="K626" s="181"/>
    </row>
    <row r="627" spans="1:11" ht="19.5" customHeight="1" x14ac:dyDescent="0.25">
      <c r="A627" s="234"/>
      <c r="B627" s="215" t="s">
        <v>34</v>
      </c>
      <c r="C627" s="233"/>
      <c r="D627" s="234">
        <v>80</v>
      </c>
      <c r="E627" s="233">
        <v>80</v>
      </c>
      <c r="F627" s="246"/>
      <c r="G627" s="238"/>
      <c r="H627" s="225"/>
      <c r="I627" s="238"/>
      <c r="J627" s="225"/>
      <c r="K627" s="181"/>
    </row>
    <row r="628" spans="1:11" s="400" customFormat="1" ht="39" customHeight="1" x14ac:dyDescent="0.25">
      <c r="A628" s="255" t="s">
        <v>296</v>
      </c>
      <c r="B628" s="256"/>
      <c r="C628" s="444" t="s">
        <v>297</v>
      </c>
      <c r="D628" s="260"/>
      <c r="E628" s="257"/>
      <c r="F628" s="265">
        <v>1.915</v>
      </c>
      <c r="G628" s="209">
        <v>4.3549999999999995</v>
      </c>
      <c r="H628" s="208">
        <v>12.920000000000002</v>
      </c>
      <c r="I628" s="209">
        <v>98.500000000000014</v>
      </c>
      <c r="J628" s="443"/>
      <c r="K628" s="180" t="s">
        <v>44</v>
      </c>
    </row>
    <row r="629" spans="1:11" s="400" customFormat="1" ht="19.5" customHeight="1" x14ac:dyDescent="0.25">
      <c r="A629" s="255"/>
      <c r="B629" s="256" t="s">
        <v>45</v>
      </c>
      <c r="C629" s="257"/>
      <c r="D629" s="260">
        <v>25</v>
      </c>
      <c r="E629" s="257">
        <v>25</v>
      </c>
      <c r="F629" s="260"/>
      <c r="G629" s="257"/>
      <c r="H629" s="443"/>
      <c r="I629" s="257"/>
      <c r="J629" s="443"/>
      <c r="K629" s="180"/>
    </row>
    <row r="630" spans="1:11" s="400" customFormat="1" ht="19.5" customHeight="1" thickBot="1" x14ac:dyDescent="0.3">
      <c r="A630" s="255"/>
      <c r="B630" s="256" t="s">
        <v>37</v>
      </c>
      <c r="C630" s="257"/>
      <c r="D630" s="260">
        <v>5</v>
      </c>
      <c r="E630" s="257">
        <v>5</v>
      </c>
      <c r="F630" s="260" t="s">
        <v>8</v>
      </c>
      <c r="G630" s="474"/>
      <c r="H630" s="443"/>
      <c r="I630" s="474"/>
      <c r="J630" s="443"/>
      <c r="K630" s="180"/>
    </row>
    <row r="631" spans="1:11" ht="19.5" customHeight="1" thickBot="1" x14ac:dyDescent="0.3">
      <c r="A631" s="250" t="s">
        <v>46</v>
      </c>
      <c r="B631" s="251"/>
      <c r="C631" s="252">
        <v>359</v>
      </c>
      <c r="D631" s="270"/>
      <c r="E631" s="241"/>
      <c r="F631" s="271">
        <f>F617+F623+F628</f>
        <v>9.8272182828587447</v>
      </c>
      <c r="G631" s="254">
        <f>G617+G623+G628</f>
        <v>12.14170904234696</v>
      </c>
      <c r="H631" s="271">
        <f>H617+H623+H628</f>
        <v>41.520724795160724</v>
      </c>
      <c r="I631" s="254">
        <f>I617+I623+I628</f>
        <v>306.58777833025994</v>
      </c>
      <c r="J631" s="271">
        <f>J617+J623+J628</f>
        <v>2.25</v>
      </c>
      <c r="K631" s="192"/>
    </row>
    <row r="632" spans="1:11" ht="19.5" customHeight="1" x14ac:dyDescent="0.25">
      <c r="A632" s="232"/>
      <c r="B632" s="216" t="s">
        <v>47</v>
      </c>
      <c r="C632" s="249"/>
      <c r="D632" s="224"/>
      <c r="E632" s="228"/>
      <c r="F632" s="225"/>
      <c r="G632" s="238"/>
      <c r="H632" s="225"/>
      <c r="I632" s="230"/>
      <c r="J632" s="225"/>
      <c r="K632" s="181"/>
    </row>
    <row r="633" spans="1:11" ht="19.5" customHeight="1" x14ac:dyDescent="0.25">
      <c r="A633" s="232" t="s">
        <v>82</v>
      </c>
      <c r="B633" s="215"/>
      <c r="C633" s="233" t="s">
        <v>501</v>
      </c>
      <c r="D633" s="224"/>
      <c r="E633" s="233"/>
      <c r="F633" s="225">
        <v>4.3499999999999996</v>
      </c>
      <c r="G633" s="238">
        <v>3.75</v>
      </c>
      <c r="H633" s="225">
        <v>8</v>
      </c>
      <c r="I633" s="238">
        <v>83</v>
      </c>
      <c r="J633" s="224">
        <v>1.05</v>
      </c>
      <c r="K633" s="181" t="s">
        <v>222</v>
      </c>
    </row>
    <row r="634" spans="1:11" ht="30" customHeight="1" x14ac:dyDescent="0.25">
      <c r="A634" s="215" t="s">
        <v>500</v>
      </c>
      <c r="B634" s="215" t="s">
        <v>84</v>
      </c>
      <c r="C634" s="233"/>
      <c r="D634" s="224">
        <v>155</v>
      </c>
      <c r="E634" s="233">
        <v>150</v>
      </c>
      <c r="F634" s="224"/>
      <c r="G634" s="233"/>
      <c r="H634" s="224"/>
      <c r="I634" s="233"/>
      <c r="J634" s="224"/>
      <c r="K634" s="181"/>
    </row>
    <row r="635" spans="1:11" ht="21" customHeight="1" thickBot="1" x14ac:dyDescent="0.3">
      <c r="A635" s="215"/>
      <c r="B635" s="215" t="s">
        <v>145</v>
      </c>
      <c r="C635" s="233"/>
      <c r="D635" s="224">
        <v>2</v>
      </c>
      <c r="E635" s="233">
        <v>2</v>
      </c>
      <c r="F635" s="224"/>
      <c r="G635" s="233"/>
      <c r="H635" s="224"/>
      <c r="I635" s="233"/>
      <c r="J635" s="224"/>
      <c r="K635" s="181"/>
    </row>
    <row r="636" spans="1:11" ht="19.5" customHeight="1" thickBot="1" x14ac:dyDescent="0.3">
      <c r="A636" s="250" t="s">
        <v>46</v>
      </c>
      <c r="B636" s="251"/>
      <c r="C636" s="252">
        <v>152</v>
      </c>
      <c r="D636" s="270"/>
      <c r="E636" s="241"/>
      <c r="F636" s="254">
        <f>F633</f>
        <v>4.3499999999999996</v>
      </c>
      <c r="G636" s="254">
        <f t="shared" ref="G636:J636" si="24">G633</f>
        <v>3.75</v>
      </c>
      <c r="H636" s="254">
        <f t="shared" si="24"/>
        <v>8</v>
      </c>
      <c r="I636" s="254">
        <f t="shared" si="24"/>
        <v>83</v>
      </c>
      <c r="J636" s="254">
        <f t="shared" si="24"/>
        <v>1.05</v>
      </c>
      <c r="K636" s="192"/>
    </row>
    <row r="637" spans="1:11" ht="19.5" customHeight="1" x14ac:dyDescent="0.25">
      <c r="A637" s="226"/>
      <c r="B637" s="245" t="s">
        <v>50</v>
      </c>
      <c r="C637" s="293"/>
      <c r="D637" s="285"/>
      <c r="E637" s="293"/>
      <c r="F637" s="231"/>
      <c r="G637" s="230"/>
      <c r="H637" s="231"/>
      <c r="I637" s="248"/>
      <c r="J637" s="230"/>
      <c r="K637" s="195"/>
    </row>
    <row r="638" spans="1:11" s="400" customFormat="1" ht="30.75" customHeight="1" x14ac:dyDescent="0.25">
      <c r="A638" s="3" t="s">
        <v>530</v>
      </c>
      <c r="B638" s="396"/>
      <c r="C638" s="397">
        <v>40</v>
      </c>
      <c r="D638" s="398"/>
      <c r="E638" s="397"/>
      <c r="F638" s="398">
        <v>0.43</v>
      </c>
      <c r="G638" s="397">
        <v>7.0000000000000007E-2</v>
      </c>
      <c r="H638" s="398">
        <v>3.45</v>
      </c>
      <c r="I638" s="397">
        <v>16.16</v>
      </c>
      <c r="J638" s="398"/>
      <c r="K638" s="399" t="s">
        <v>366</v>
      </c>
    </row>
    <row r="639" spans="1:11" s="400" customFormat="1" ht="19.5" customHeight="1" x14ac:dyDescent="0.25">
      <c r="A639" s="396"/>
      <c r="B639" s="396" t="s">
        <v>51</v>
      </c>
      <c r="C639" s="397"/>
      <c r="D639" s="401">
        <v>38.119999999999997</v>
      </c>
      <c r="E639" s="402">
        <v>30.5</v>
      </c>
      <c r="F639" s="398"/>
      <c r="G639" s="397"/>
      <c r="H639" s="398"/>
      <c r="I639" s="397"/>
      <c r="J639" s="398"/>
      <c r="K639" s="397"/>
    </row>
    <row r="640" spans="1:11" s="400" customFormat="1" ht="19.5" customHeight="1" x14ac:dyDescent="0.25">
      <c r="A640" s="396"/>
      <c r="B640" s="396" t="s">
        <v>135</v>
      </c>
      <c r="C640" s="397"/>
      <c r="D640" s="401">
        <v>11.4</v>
      </c>
      <c r="E640" s="402">
        <v>10</v>
      </c>
      <c r="F640" s="398"/>
      <c r="G640" s="397"/>
      <c r="H640" s="398"/>
      <c r="I640" s="397"/>
      <c r="J640" s="398"/>
      <c r="K640" s="397"/>
    </row>
    <row r="641" spans="1:11" s="400" customFormat="1" ht="19.5" customHeight="1" x14ac:dyDescent="0.25">
      <c r="A641" s="396"/>
      <c r="B641" s="396" t="s">
        <v>35</v>
      </c>
      <c r="C641" s="397"/>
      <c r="D641" s="401">
        <v>2</v>
      </c>
      <c r="E641" s="402">
        <v>2</v>
      </c>
      <c r="F641" s="398"/>
      <c r="G641" s="397"/>
      <c r="H641" s="398"/>
      <c r="I641" s="397"/>
      <c r="J641" s="398"/>
      <c r="K641" s="397"/>
    </row>
    <row r="642" spans="1:11" ht="71.25" customHeight="1" x14ac:dyDescent="0.25">
      <c r="A642" s="2" t="s">
        <v>387</v>
      </c>
      <c r="B642" s="9"/>
      <c r="C642" s="62" t="s">
        <v>306</v>
      </c>
      <c r="D642" s="25"/>
      <c r="E642" s="20"/>
      <c r="F642" s="6">
        <v>1.1890000000000001</v>
      </c>
      <c r="G642" s="5">
        <v>3.72</v>
      </c>
      <c r="H642" s="6">
        <v>4.9214999999999991</v>
      </c>
      <c r="I642" s="4">
        <v>61.95</v>
      </c>
      <c r="J642" s="5">
        <v>9.49</v>
      </c>
      <c r="K642" s="1" t="s">
        <v>238</v>
      </c>
    </row>
    <row r="643" spans="1:11" ht="19.5" customHeight="1" x14ac:dyDescent="0.25">
      <c r="A643" s="232"/>
      <c r="B643" s="215" t="s">
        <v>121</v>
      </c>
      <c r="C643" s="238"/>
      <c r="D643" s="224">
        <v>37.5</v>
      </c>
      <c r="E643" s="233">
        <v>30</v>
      </c>
      <c r="F643" s="225"/>
      <c r="G643" s="238"/>
      <c r="H643" s="225"/>
      <c r="I643" s="246"/>
      <c r="J643" s="238"/>
      <c r="K643" s="181"/>
    </row>
    <row r="644" spans="1:11" ht="19.5" customHeight="1" x14ac:dyDescent="0.25">
      <c r="A644" s="232"/>
      <c r="B644" s="215" t="s">
        <v>63</v>
      </c>
      <c r="C644" s="238"/>
      <c r="D644" s="224">
        <v>23.94</v>
      </c>
      <c r="E644" s="233">
        <v>18</v>
      </c>
      <c r="F644" s="225"/>
      <c r="G644" s="238"/>
      <c r="H644" s="225"/>
      <c r="I644" s="246"/>
      <c r="J644" s="238"/>
      <c r="K644" s="181"/>
    </row>
    <row r="645" spans="1:11" ht="19.5" customHeight="1" x14ac:dyDescent="0.25">
      <c r="A645" s="232"/>
      <c r="B645" s="215" t="s">
        <v>64</v>
      </c>
      <c r="C645" s="238"/>
      <c r="D645" s="224">
        <v>7.5</v>
      </c>
      <c r="E645" s="233">
        <v>6</v>
      </c>
      <c r="F645" s="225"/>
      <c r="G645" s="238"/>
      <c r="H645" s="225"/>
      <c r="I645" s="246"/>
      <c r="J645" s="238"/>
      <c r="K645" s="181"/>
    </row>
    <row r="646" spans="1:11" ht="19.5" customHeight="1" x14ac:dyDescent="0.25">
      <c r="A646" s="232"/>
      <c r="B646" s="215" t="s">
        <v>58</v>
      </c>
      <c r="C646" s="238"/>
      <c r="D646" s="224">
        <v>7.14</v>
      </c>
      <c r="E646" s="233">
        <v>6</v>
      </c>
      <c r="F646" s="225"/>
      <c r="G646" s="238"/>
      <c r="H646" s="225"/>
      <c r="I646" s="246"/>
      <c r="J646" s="238"/>
      <c r="K646" s="181"/>
    </row>
    <row r="647" spans="1:11" ht="19.5" customHeight="1" x14ac:dyDescent="0.25">
      <c r="A647" s="232"/>
      <c r="B647" s="215" t="s">
        <v>66</v>
      </c>
      <c r="C647" s="238"/>
      <c r="D647" s="224">
        <v>3</v>
      </c>
      <c r="E647" s="233">
        <v>3</v>
      </c>
      <c r="F647" s="225"/>
      <c r="G647" s="238"/>
      <c r="H647" s="225"/>
      <c r="I647" s="246"/>
      <c r="J647" s="238"/>
      <c r="K647" s="181"/>
    </row>
    <row r="648" spans="1:11" ht="19.5" customHeight="1" x14ac:dyDescent="0.25">
      <c r="A648" s="232"/>
      <c r="B648" s="210" t="s">
        <v>36</v>
      </c>
      <c r="C648" s="238"/>
      <c r="D648" s="224">
        <v>0.5</v>
      </c>
      <c r="E648" s="233">
        <v>0.5</v>
      </c>
      <c r="F648" s="225"/>
      <c r="G648" s="238"/>
      <c r="H648" s="225"/>
      <c r="I648" s="246"/>
      <c r="J648" s="238"/>
      <c r="K648" s="181"/>
    </row>
    <row r="649" spans="1:11" ht="19.5" customHeight="1" x14ac:dyDescent="0.25">
      <c r="A649" s="232"/>
      <c r="B649" s="215" t="s">
        <v>196</v>
      </c>
      <c r="C649" s="238"/>
      <c r="D649" s="224">
        <v>120</v>
      </c>
      <c r="E649" s="233">
        <v>120</v>
      </c>
      <c r="F649" s="225"/>
      <c r="G649" s="238"/>
      <c r="H649" s="225"/>
      <c r="I649" s="246"/>
      <c r="J649" s="238"/>
      <c r="K649" s="181"/>
    </row>
    <row r="650" spans="1:11" ht="19.5" customHeight="1" x14ac:dyDescent="0.25">
      <c r="A650" s="232"/>
      <c r="B650" s="215" t="s">
        <v>126</v>
      </c>
      <c r="C650" s="238"/>
      <c r="D650" s="224">
        <v>5</v>
      </c>
      <c r="E650" s="233">
        <v>5</v>
      </c>
      <c r="F650" s="225"/>
      <c r="G650" s="238"/>
      <c r="H650" s="225"/>
      <c r="I650" s="246"/>
      <c r="J650" s="238"/>
      <c r="K650" s="181"/>
    </row>
    <row r="651" spans="1:11" ht="19.5" customHeight="1" x14ac:dyDescent="0.25">
      <c r="A651" s="232" t="s">
        <v>239</v>
      </c>
      <c r="B651" s="215"/>
      <c r="C651" s="233">
        <v>50</v>
      </c>
      <c r="D651" s="225"/>
      <c r="E651" s="238"/>
      <c r="F651" s="225">
        <v>7.61</v>
      </c>
      <c r="G651" s="238">
        <v>11.07</v>
      </c>
      <c r="H651" s="225">
        <v>7.66</v>
      </c>
      <c r="I651" s="246">
        <v>161</v>
      </c>
      <c r="J651" s="238">
        <v>0.52</v>
      </c>
      <c r="K651" s="181" t="s">
        <v>240</v>
      </c>
    </row>
    <row r="652" spans="1:11" ht="19.5" customHeight="1" x14ac:dyDescent="0.25">
      <c r="A652" s="232"/>
      <c r="B652" s="210" t="s">
        <v>128</v>
      </c>
      <c r="C652" s="233"/>
      <c r="D652" s="224">
        <v>60.68</v>
      </c>
      <c r="E652" s="233">
        <v>39.4</v>
      </c>
      <c r="F652" s="225"/>
      <c r="G652" s="238"/>
      <c r="H652" s="225"/>
      <c r="I652" s="246"/>
      <c r="J652" s="238"/>
      <c r="K652" s="181"/>
    </row>
    <row r="653" spans="1:11" ht="19.5" customHeight="1" x14ac:dyDescent="0.25">
      <c r="A653" s="232"/>
      <c r="B653" s="210" t="s">
        <v>125</v>
      </c>
      <c r="C653" s="233"/>
      <c r="D653" s="224">
        <v>41.4</v>
      </c>
      <c r="E653" s="233">
        <v>39.4</v>
      </c>
      <c r="F653" s="225"/>
      <c r="G653" s="238"/>
      <c r="H653" s="225"/>
      <c r="I653" s="246"/>
      <c r="J653" s="238"/>
      <c r="K653" s="181"/>
    </row>
    <row r="654" spans="1:11" ht="19.5" customHeight="1" x14ac:dyDescent="0.25">
      <c r="A654" s="232"/>
      <c r="B654" s="215" t="s">
        <v>51</v>
      </c>
      <c r="C654" s="233"/>
      <c r="D654" s="224">
        <v>11.75</v>
      </c>
      <c r="E654" s="233">
        <v>9.4</v>
      </c>
      <c r="F654" s="225"/>
      <c r="G654" s="238"/>
      <c r="H654" s="225"/>
      <c r="I654" s="246"/>
      <c r="J654" s="238"/>
      <c r="K654" s="181"/>
    </row>
    <row r="655" spans="1:11" ht="19.5" customHeight="1" x14ac:dyDescent="0.25">
      <c r="A655" s="232"/>
      <c r="B655" s="215" t="s">
        <v>58</v>
      </c>
      <c r="C655" s="233"/>
      <c r="D655" s="224">
        <v>12.6</v>
      </c>
      <c r="E655" s="233">
        <v>10.5</v>
      </c>
      <c r="F655" s="225"/>
      <c r="G655" s="238"/>
      <c r="H655" s="225"/>
      <c r="I655" s="246"/>
      <c r="J655" s="238"/>
      <c r="K655" s="181"/>
    </row>
    <row r="656" spans="1:11" ht="19.5" customHeight="1" x14ac:dyDescent="0.25">
      <c r="A656" s="232"/>
      <c r="B656" s="215" t="s">
        <v>36</v>
      </c>
      <c r="C656" s="233"/>
      <c r="D656" s="224">
        <v>0.4</v>
      </c>
      <c r="E656" s="233">
        <v>0.4</v>
      </c>
      <c r="F656" s="225"/>
      <c r="G656" s="238"/>
      <c r="H656" s="225"/>
      <c r="I656" s="246"/>
      <c r="J656" s="238"/>
      <c r="K656" s="181"/>
    </row>
    <row r="657" spans="1:11" ht="19.5" customHeight="1" x14ac:dyDescent="0.25">
      <c r="A657" s="232"/>
      <c r="B657" s="215" t="s">
        <v>191</v>
      </c>
      <c r="C657" s="233"/>
      <c r="D657" s="224">
        <v>0.6</v>
      </c>
      <c r="E657" s="233">
        <v>0.5</v>
      </c>
      <c r="F657" s="225"/>
      <c r="G657" s="238"/>
      <c r="H657" s="225"/>
      <c r="I657" s="246"/>
      <c r="J657" s="238"/>
      <c r="K657" s="181"/>
    </row>
    <row r="658" spans="1:11" ht="19.5" customHeight="1" x14ac:dyDescent="0.25">
      <c r="A658" s="215"/>
      <c r="B658" s="210" t="s">
        <v>129</v>
      </c>
      <c r="C658" s="233"/>
      <c r="D658" s="224">
        <v>3.75</v>
      </c>
      <c r="E658" s="233">
        <v>3.75</v>
      </c>
      <c r="F658" s="225"/>
      <c r="G658" s="238"/>
      <c r="H658" s="225"/>
      <c r="I658" s="246"/>
      <c r="J658" s="238"/>
      <c r="K658" s="181"/>
    </row>
    <row r="659" spans="1:11" ht="19.5" customHeight="1" x14ac:dyDescent="0.25">
      <c r="A659" s="215"/>
      <c r="B659" s="215" t="s">
        <v>72</v>
      </c>
      <c r="C659" s="233"/>
      <c r="D659" s="224">
        <v>2</v>
      </c>
      <c r="E659" s="233">
        <v>2</v>
      </c>
      <c r="F659" s="225"/>
      <c r="G659" s="238"/>
      <c r="H659" s="225"/>
      <c r="I659" s="246"/>
      <c r="J659" s="238"/>
      <c r="K659" s="181"/>
    </row>
    <row r="660" spans="1:11" s="400" customFormat="1" ht="50.25" customHeight="1" x14ac:dyDescent="0.25">
      <c r="A660" s="255" t="s">
        <v>531</v>
      </c>
      <c r="B660" s="436"/>
      <c r="C660" s="459" t="s">
        <v>303</v>
      </c>
      <c r="D660" s="413"/>
      <c r="E660" s="414"/>
      <c r="F660" s="413">
        <v>3.12</v>
      </c>
      <c r="G660" s="414">
        <v>1.55</v>
      </c>
      <c r="H660" s="413">
        <v>21.64</v>
      </c>
      <c r="I660" s="509">
        <v>112.94</v>
      </c>
      <c r="J660" s="414"/>
      <c r="K660" s="180" t="s">
        <v>533</v>
      </c>
    </row>
    <row r="661" spans="1:11" ht="19.5" customHeight="1" x14ac:dyDescent="0.25">
      <c r="A661" s="232"/>
      <c r="B661" s="220" t="s">
        <v>532</v>
      </c>
      <c r="C661" s="295"/>
      <c r="D661" s="213">
        <v>47.6</v>
      </c>
      <c r="E661" s="278">
        <v>47.6</v>
      </c>
      <c r="F661" s="213"/>
      <c r="G661" s="278"/>
      <c r="H661" s="213"/>
      <c r="I661" s="301"/>
      <c r="J661" s="278"/>
      <c r="K661" s="181"/>
    </row>
    <row r="662" spans="1:11" ht="19.5" customHeight="1" x14ac:dyDescent="0.25">
      <c r="A662" s="232"/>
      <c r="B662" s="220" t="s">
        <v>36</v>
      </c>
      <c r="C662" s="295"/>
      <c r="D662" s="213">
        <v>0.3</v>
      </c>
      <c r="E662" s="278">
        <v>0.3</v>
      </c>
      <c r="F662" s="213"/>
      <c r="G662" s="278"/>
      <c r="H662" s="213"/>
      <c r="I662" s="301"/>
      <c r="J662" s="278"/>
      <c r="K662" s="181"/>
    </row>
    <row r="663" spans="1:11" ht="19.5" customHeight="1" x14ac:dyDescent="0.25">
      <c r="A663" s="215"/>
      <c r="B663" s="220" t="s">
        <v>164</v>
      </c>
      <c r="C663" s="295"/>
      <c r="D663" s="213">
        <v>71</v>
      </c>
      <c r="E663" s="278">
        <v>71</v>
      </c>
      <c r="F663" s="213"/>
      <c r="G663" s="278"/>
      <c r="H663" s="213"/>
      <c r="I663" s="301"/>
      <c r="J663" s="278"/>
      <c r="K663" s="181"/>
    </row>
    <row r="664" spans="1:11" ht="19.5" customHeight="1" x14ac:dyDescent="0.25">
      <c r="A664" s="232"/>
      <c r="B664" s="220" t="s">
        <v>58</v>
      </c>
      <c r="C664" s="295"/>
      <c r="D664" s="213">
        <v>2</v>
      </c>
      <c r="E664" s="278">
        <v>1.7</v>
      </c>
      <c r="F664" s="213"/>
      <c r="G664" s="278"/>
      <c r="H664" s="213"/>
      <c r="I664" s="301"/>
      <c r="J664" s="278"/>
      <c r="K664" s="181"/>
    </row>
    <row r="665" spans="1:11" ht="19.5" customHeight="1" x14ac:dyDescent="0.25">
      <c r="A665" s="232"/>
      <c r="B665" s="220" t="s">
        <v>51</v>
      </c>
      <c r="C665" s="295"/>
      <c r="D665" s="278">
        <v>16.5</v>
      </c>
      <c r="E665" s="278">
        <v>13.2</v>
      </c>
      <c r="F665" s="213"/>
      <c r="G665" s="278"/>
      <c r="H665" s="213"/>
      <c r="I665" s="301"/>
      <c r="J665" s="213"/>
      <c r="K665" s="181"/>
    </row>
    <row r="666" spans="1:11" ht="19.5" customHeight="1" x14ac:dyDescent="0.25">
      <c r="A666" s="232"/>
      <c r="B666" s="220" t="s">
        <v>139</v>
      </c>
      <c r="C666" s="298"/>
      <c r="D666" s="278">
        <v>2</v>
      </c>
      <c r="E666" s="278">
        <v>2</v>
      </c>
      <c r="F666" s="213"/>
      <c r="G666" s="278"/>
      <c r="H666" s="213"/>
      <c r="I666" s="301"/>
      <c r="J666" s="213"/>
      <c r="K666" s="181"/>
    </row>
    <row r="667" spans="1:11" ht="19.5" customHeight="1" x14ac:dyDescent="0.25">
      <c r="A667" s="232" t="s">
        <v>321</v>
      </c>
      <c r="B667" s="215"/>
      <c r="C667" s="234">
        <v>150</v>
      </c>
      <c r="D667" s="238"/>
      <c r="E667" s="225"/>
      <c r="F667" s="246">
        <v>0.33</v>
      </c>
      <c r="G667" s="278">
        <v>1.4999999999999999E-2</v>
      </c>
      <c r="H667" s="225">
        <v>10.83</v>
      </c>
      <c r="I667" s="238">
        <v>44.85</v>
      </c>
      <c r="J667" s="225">
        <v>0</v>
      </c>
      <c r="K667" s="181" t="s">
        <v>187</v>
      </c>
    </row>
    <row r="668" spans="1:11" ht="19.5" customHeight="1" x14ac:dyDescent="0.25">
      <c r="A668" s="232"/>
      <c r="B668" s="215" t="s">
        <v>322</v>
      </c>
      <c r="C668" s="234"/>
      <c r="D668" s="238">
        <v>15.3</v>
      </c>
      <c r="E668" s="225">
        <v>15</v>
      </c>
      <c r="F668" s="246"/>
      <c r="G668" s="278"/>
      <c r="H668" s="225"/>
      <c r="I668" s="238"/>
      <c r="J668" s="225"/>
      <c r="K668" s="181"/>
    </row>
    <row r="669" spans="1:11" ht="19.5" customHeight="1" x14ac:dyDescent="0.25">
      <c r="A669" s="232"/>
      <c r="B669" s="215" t="s">
        <v>188</v>
      </c>
      <c r="C669" s="234"/>
      <c r="D669" s="294"/>
      <c r="E669" s="305">
        <v>24</v>
      </c>
      <c r="F669" s="246"/>
      <c r="G669" s="238"/>
      <c r="H669" s="225"/>
      <c r="I669" s="238"/>
      <c r="J669" s="315"/>
      <c r="K669" s="181"/>
    </row>
    <row r="670" spans="1:11" ht="19.5" customHeight="1" x14ac:dyDescent="0.25">
      <c r="A670" s="232"/>
      <c r="B670" s="215" t="s">
        <v>34</v>
      </c>
      <c r="C670" s="234"/>
      <c r="D670" s="238">
        <v>152</v>
      </c>
      <c r="E670" s="225">
        <v>152</v>
      </c>
      <c r="F670" s="246"/>
      <c r="G670" s="238"/>
      <c r="H670" s="225"/>
      <c r="I670" s="238"/>
      <c r="J670" s="315"/>
      <c r="K670" s="181"/>
    </row>
    <row r="671" spans="1:11" ht="19.5" customHeight="1" x14ac:dyDescent="0.25">
      <c r="A671" s="232"/>
      <c r="B671" s="215" t="s">
        <v>52</v>
      </c>
      <c r="C671" s="234"/>
      <c r="D671" s="294">
        <v>5</v>
      </c>
      <c r="E671" s="305">
        <v>5</v>
      </c>
      <c r="F671" s="246"/>
      <c r="G671" s="238"/>
      <c r="H671" s="225"/>
      <c r="I671" s="238"/>
      <c r="J671" s="315"/>
      <c r="K671" s="181"/>
    </row>
    <row r="672" spans="1:11" ht="33" customHeight="1" thickBot="1" x14ac:dyDescent="0.3">
      <c r="A672" s="232" t="s">
        <v>79</v>
      </c>
      <c r="B672" s="215"/>
      <c r="C672" s="233">
        <v>35</v>
      </c>
      <c r="D672" s="224">
        <v>35</v>
      </c>
      <c r="E672" s="235">
        <v>35</v>
      </c>
      <c r="F672" s="225">
        <v>2.31</v>
      </c>
      <c r="G672" s="269">
        <v>0.42</v>
      </c>
      <c r="H672" s="237">
        <v>13.860000000000001</v>
      </c>
      <c r="I672" s="236">
        <v>69.3</v>
      </c>
      <c r="J672" s="235"/>
      <c r="K672" s="196" t="s">
        <v>80</v>
      </c>
    </row>
    <row r="673" spans="1:11" ht="19.5" customHeight="1" thickBot="1" x14ac:dyDescent="0.3">
      <c r="A673" s="250" t="s">
        <v>46</v>
      </c>
      <c r="B673" s="251"/>
      <c r="C673" s="252">
        <f>C672+C667+112+C651+155+C638</f>
        <v>542</v>
      </c>
      <c r="D673" s="270"/>
      <c r="E673" s="241"/>
      <c r="F673" s="254">
        <f>F672+F667+F660+F651+F642+F638</f>
        <v>14.989000000000001</v>
      </c>
      <c r="G673" s="254">
        <f t="shared" ref="G673:J673" si="25">G672+G667+G660+G651+G642+G638</f>
        <v>16.844999999999999</v>
      </c>
      <c r="H673" s="254">
        <f t="shared" si="25"/>
        <v>62.361499999999999</v>
      </c>
      <c r="I673" s="254">
        <f t="shared" si="25"/>
        <v>466.20000000000005</v>
      </c>
      <c r="J673" s="254">
        <f t="shared" si="25"/>
        <v>10.01</v>
      </c>
      <c r="K673" s="192"/>
    </row>
    <row r="674" spans="1:11" ht="19.5" customHeight="1" x14ac:dyDescent="0.25">
      <c r="A674" s="275"/>
      <c r="B674" s="303" t="s">
        <v>81</v>
      </c>
      <c r="C674" s="346"/>
      <c r="D674" s="224"/>
      <c r="E674" s="233"/>
      <c r="F674" s="308"/>
      <c r="G674" s="328"/>
      <c r="H674" s="308"/>
      <c r="I674" s="328"/>
      <c r="J674" s="308"/>
      <c r="K674" s="181"/>
    </row>
    <row r="675" spans="1:11" ht="19.5" customHeight="1" x14ac:dyDescent="0.25">
      <c r="A675" s="232" t="s">
        <v>245</v>
      </c>
      <c r="B675" s="211"/>
      <c r="C675" s="311" t="s">
        <v>216</v>
      </c>
      <c r="D675" s="212"/>
      <c r="E675" s="295"/>
      <c r="F675" s="213">
        <v>9.07</v>
      </c>
      <c r="G675" s="278">
        <v>12.11</v>
      </c>
      <c r="H675" s="213">
        <v>34.96</v>
      </c>
      <c r="I675" s="278">
        <v>256.67</v>
      </c>
      <c r="J675" s="213">
        <v>0.22</v>
      </c>
      <c r="K675" s="181" t="s">
        <v>190</v>
      </c>
    </row>
    <row r="676" spans="1:11" ht="19.5" customHeight="1" x14ac:dyDescent="0.25">
      <c r="A676" s="232"/>
      <c r="B676" s="215" t="s">
        <v>191</v>
      </c>
      <c r="C676" s="311"/>
      <c r="D676" s="212">
        <v>84</v>
      </c>
      <c r="E676" s="295">
        <v>70</v>
      </c>
      <c r="F676" s="213"/>
      <c r="G676" s="278"/>
      <c r="H676" s="213"/>
      <c r="I676" s="278"/>
      <c r="J676" s="213"/>
      <c r="K676" s="181"/>
    </row>
    <row r="677" spans="1:11" ht="19.5" customHeight="1" x14ac:dyDescent="0.25">
      <c r="A677" s="232"/>
      <c r="B677" s="211" t="s">
        <v>90</v>
      </c>
      <c r="C677" s="311"/>
      <c r="D677" s="212">
        <v>65</v>
      </c>
      <c r="E677" s="295">
        <v>65</v>
      </c>
      <c r="F677" s="213"/>
      <c r="G677" s="278"/>
      <c r="H677" s="213"/>
      <c r="I677" s="278"/>
      <c r="J677" s="213"/>
      <c r="K677" s="181"/>
    </row>
    <row r="678" spans="1:11" ht="19.5" customHeight="1" x14ac:dyDescent="0.25">
      <c r="A678" s="232"/>
      <c r="B678" s="211" t="s">
        <v>246</v>
      </c>
      <c r="C678" s="311"/>
      <c r="D678" s="212"/>
      <c r="E678" s="295">
        <v>135</v>
      </c>
      <c r="F678" s="213"/>
      <c r="G678" s="278"/>
      <c r="H678" s="213"/>
      <c r="I678" s="278"/>
      <c r="J678" s="213"/>
      <c r="K678" s="181"/>
    </row>
    <row r="679" spans="1:11" ht="19.5" customHeight="1" x14ac:dyDescent="0.25">
      <c r="A679" s="232"/>
      <c r="B679" s="211" t="s">
        <v>139</v>
      </c>
      <c r="C679" s="311"/>
      <c r="D679" s="212">
        <v>2</v>
      </c>
      <c r="E679" s="295">
        <v>2</v>
      </c>
      <c r="F679" s="213"/>
      <c r="G679" s="278"/>
      <c r="H679" s="213"/>
      <c r="I679" s="278"/>
      <c r="J679" s="213"/>
      <c r="K679" s="181"/>
    </row>
    <row r="680" spans="1:11" ht="19.5" customHeight="1" x14ac:dyDescent="0.25">
      <c r="A680" s="232"/>
      <c r="B680" s="211" t="s">
        <v>36</v>
      </c>
      <c r="C680" s="311"/>
      <c r="D680" s="212">
        <v>0.3</v>
      </c>
      <c r="E680" s="295">
        <v>0.3</v>
      </c>
      <c r="F680" s="213"/>
      <c r="G680" s="278"/>
      <c r="H680" s="213"/>
      <c r="I680" s="278"/>
      <c r="J680" s="213"/>
      <c r="K680" s="181"/>
    </row>
    <row r="681" spans="1:11" ht="19.5" customHeight="1" x14ac:dyDescent="0.25">
      <c r="A681" s="232"/>
      <c r="B681" s="211" t="s">
        <v>192</v>
      </c>
      <c r="C681" s="311"/>
      <c r="D681" s="212"/>
      <c r="E681" s="295">
        <v>130</v>
      </c>
      <c r="F681" s="213"/>
      <c r="G681" s="278"/>
      <c r="H681" s="213"/>
      <c r="I681" s="278"/>
      <c r="J681" s="213"/>
      <c r="K681" s="181"/>
    </row>
    <row r="682" spans="1:11" ht="36" customHeight="1" x14ac:dyDescent="0.25">
      <c r="A682" s="2" t="s">
        <v>175</v>
      </c>
      <c r="B682" s="9"/>
      <c r="C682" s="20">
        <v>125</v>
      </c>
      <c r="D682" s="25">
        <v>125</v>
      </c>
      <c r="E682" s="20">
        <v>125</v>
      </c>
      <c r="F682" s="6">
        <v>0.625</v>
      </c>
      <c r="G682" s="5"/>
      <c r="H682" s="6">
        <v>12.62</v>
      </c>
      <c r="I682" s="5">
        <v>52.77</v>
      </c>
      <c r="J682" s="6">
        <v>2.5</v>
      </c>
      <c r="K682" s="358" t="s">
        <v>112</v>
      </c>
    </row>
    <row r="683" spans="1:11" ht="30.75" customHeight="1" thickBot="1" x14ac:dyDescent="0.3">
      <c r="A683" s="232" t="s">
        <v>69</v>
      </c>
      <c r="B683" s="215"/>
      <c r="C683" s="233">
        <v>25</v>
      </c>
      <c r="D683" s="225">
        <v>25</v>
      </c>
      <c r="E683" s="238">
        <v>25</v>
      </c>
      <c r="F683" s="225">
        <v>1.9</v>
      </c>
      <c r="G683" s="269">
        <v>0.20000000000000004</v>
      </c>
      <c r="H683" s="225">
        <v>12.3</v>
      </c>
      <c r="I683" s="269">
        <v>58.750000000000007</v>
      </c>
      <c r="J683" s="225">
        <v>0</v>
      </c>
      <c r="K683" s="181" t="s">
        <v>78</v>
      </c>
    </row>
    <row r="684" spans="1:11" ht="19.5" customHeight="1" thickBot="1" x14ac:dyDescent="0.3">
      <c r="A684" s="250" t="s">
        <v>46</v>
      </c>
      <c r="B684" s="251"/>
      <c r="C684" s="252">
        <f>25+125+130</f>
        <v>280</v>
      </c>
      <c r="D684" s="243"/>
      <c r="E684" s="242"/>
      <c r="F684" s="254">
        <f>F683+F682+F675</f>
        <v>11.595000000000001</v>
      </c>
      <c r="G684" s="254">
        <f t="shared" ref="G684:J684" si="26">G683+G682+G675</f>
        <v>12.309999999999999</v>
      </c>
      <c r="H684" s="254">
        <f t="shared" si="26"/>
        <v>59.88</v>
      </c>
      <c r="I684" s="254">
        <f t="shared" si="26"/>
        <v>368.19000000000005</v>
      </c>
      <c r="J684" s="254">
        <f t="shared" si="26"/>
        <v>2.72</v>
      </c>
      <c r="K684" s="192"/>
    </row>
    <row r="685" spans="1:11" ht="19.5" customHeight="1" thickBot="1" x14ac:dyDescent="0.3">
      <c r="A685" s="336" t="s">
        <v>97</v>
      </c>
      <c r="B685" s="286"/>
      <c r="C685" s="337">
        <f>C684+C673+C636+C631</f>
        <v>1333</v>
      </c>
      <c r="D685" s="337"/>
      <c r="E685" s="337"/>
      <c r="F685" s="338">
        <f>F684+F673+F636+F631</f>
        <v>40.761218282858749</v>
      </c>
      <c r="G685" s="338">
        <f t="shared" ref="G685:J685" si="27">G684+G673+G636+G631</f>
        <v>45.046709042346961</v>
      </c>
      <c r="H685" s="338">
        <f t="shared" si="27"/>
        <v>171.76222479516073</v>
      </c>
      <c r="I685" s="338">
        <f t="shared" si="27"/>
        <v>1223.97777833026</v>
      </c>
      <c r="J685" s="338">
        <f t="shared" si="27"/>
        <v>16.03</v>
      </c>
      <c r="K685" s="203"/>
    </row>
    <row r="686" spans="1:11" ht="19.5" customHeight="1" x14ac:dyDescent="0.25">
      <c r="A686" s="216"/>
      <c r="B686" s="215"/>
      <c r="C686" s="347"/>
      <c r="D686" s="224"/>
      <c r="E686" s="224"/>
      <c r="F686" s="308"/>
      <c r="G686" s="308"/>
      <c r="H686" s="308"/>
      <c r="I686" s="308"/>
      <c r="J686" s="225"/>
      <c r="K686" s="11"/>
    </row>
    <row r="687" spans="1:11" ht="19.5" customHeight="1" thickBot="1" x14ac:dyDescent="0.3">
      <c r="A687" s="216" t="s">
        <v>247</v>
      </c>
      <c r="B687" s="216"/>
      <c r="C687" s="222"/>
      <c r="D687" s="223"/>
      <c r="E687" s="224"/>
      <c r="F687" s="225"/>
      <c r="G687" s="225"/>
      <c r="H687" s="225"/>
      <c r="I687" s="225"/>
      <c r="J687" s="225"/>
      <c r="K687" s="184"/>
    </row>
    <row r="688" spans="1:11" ht="34.5" customHeight="1" x14ac:dyDescent="0.25">
      <c r="A688" s="226" t="s">
        <v>10</v>
      </c>
      <c r="B688" s="227"/>
      <c r="C688" s="228" t="s">
        <v>11</v>
      </c>
      <c r="D688" s="309" t="s">
        <v>12</v>
      </c>
      <c r="E688" s="228" t="s">
        <v>12</v>
      </c>
      <c r="F688" s="538" t="s">
        <v>13</v>
      </c>
      <c r="G688" s="539"/>
      <c r="H688" s="540"/>
      <c r="I688" s="230" t="s">
        <v>14</v>
      </c>
      <c r="J688" s="231" t="s">
        <v>15</v>
      </c>
      <c r="K688" s="186" t="s">
        <v>99</v>
      </c>
    </row>
    <row r="689" spans="1:11" ht="19.5" customHeight="1" thickBot="1" x14ac:dyDescent="0.3">
      <c r="A689" s="232" t="s">
        <v>17</v>
      </c>
      <c r="B689" s="215"/>
      <c r="C689" s="233" t="s">
        <v>18</v>
      </c>
      <c r="D689" s="224" t="s">
        <v>19</v>
      </c>
      <c r="E689" s="233" t="s">
        <v>19</v>
      </c>
      <c r="F689" s="237"/>
      <c r="G689" s="237"/>
      <c r="H689" s="237"/>
      <c r="I689" s="238" t="s">
        <v>210</v>
      </c>
      <c r="J689" s="269"/>
      <c r="K689" s="391" t="s">
        <v>100</v>
      </c>
    </row>
    <row r="690" spans="1:11" ht="19.5" customHeight="1" thickBot="1" x14ac:dyDescent="0.3">
      <c r="A690" s="232"/>
      <c r="B690" s="215"/>
      <c r="C690" s="233"/>
      <c r="D690" s="270" t="s">
        <v>21</v>
      </c>
      <c r="E690" s="241" t="s">
        <v>22</v>
      </c>
      <c r="F690" s="310" t="s">
        <v>23</v>
      </c>
      <c r="G690" s="230" t="s">
        <v>24</v>
      </c>
      <c r="H690" s="231" t="s">
        <v>25</v>
      </c>
      <c r="I690" s="230" t="s">
        <v>26</v>
      </c>
      <c r="J690" s="248" t="s">
        <v>27</v>
      </c>
      <c r="K690" s="188"/>
    </row>
    <row r="691" spans="1:11" ht="19.5" customHeight="1" x14ac:dyDescent="0.25">
      <c r="A691" s="226"/>
      <c r="B691" s="245" t="s">
        <v>28</v>
      </c>
      <c r="C691" s="228"/>
      <c r="D691" s="309"/>
      <c r="E691" s="228"/>
      <c r="F691" s="231"/>
      <c r="G691" s="230"/>
      <c r="H691" s="231"/>
      <c r="I691" s="230"/>
      <c r="J691" s="231"/>
      <c r="K691" s="181"/>
    </row>
    <row r="692" spans="1:11" ht="49.5" customHeight="1" x14ac:dyDescent="0.25">
      <c r="A692" s="232" t="s">
        <v>336</v>
      </c>
      <c r="B692" s="215"/>
      <c r="C692" s="233" t="s">
        <v>295</v>
      </c>
      <c r="D692" s="224"/>
      <c r="E692" s="233"/>
      <c r="F692" s="225">
        <v>6.0159520958083839</v>
      </c>
      <c r="G692" s="238">
        <v>4.8376586826347312</v>
      </c>
      <c r="H692" s="225">
        <v>30.971922155688627</v>
      </c>
      <c r="I692" s="238">
        <v>191.96047904191619</v>
      </c>
      <c r="J692" s="225">
        <v>0.67</v>
      </c>
      <c r="K692" s="181" t="s">
        <v>337</v>
      </c>
    </row>
    <row r="693" spans="1:11" ht="19.5" customHeight="1" x14ac:dyDescent="0.25">
      <c r="A693" s="232"/>
      <c r="B693" s="215" t="s">
        <v>250</v>
      </c>
      <c r="C693" s="233"/>
      <c r="D693" s="224">
        <v>18</v>
      </c>
      <c r="E693" s="233">
        <v>18</v>
      </c>
      <c r="F693" s="225"/>
      <c r="G693" s="238"/>
      <c r="H693" s="225"/>
      <c r="I693" s="238"/>
      <c r="J693" s="225"/>
      <c r="K693" s="181"/>
    </row>
    <row r="694" spans="1:11" ht="19.5" customHeight="1" x14ac:dyDescent="0.25">
      <c r="A694" s="232"/>
      <c r="B694" s="215" t="s">
        <v>33</v>
      </c>
      <c r="C694" s="233"/>
      <c r="D694" s="224">
        <v>70</v>
      </c>
      <c r="E694" s="233">
        <v>70</v>
      </c>
      <c r="F694" s="225"/>
      <c r="G694" s="238"/>
      <c r="H694" s="225"/>
      <c r="I694" s="238"/>
      <c r="J694" s="225"/>
      <c r="K694" s="181"/>
    </row>
    <row r="695" spans="1:11" ht="19.5" customHeight="1" x14ac:dyDescent="0.25">
      <c r="A695" s="232"/>
      <c r="B695" s="215" t="s">
        <v>34</v>
      </c>
      <c r="C695" s="233"/>
      <c r="D695" s="224">
        <v>53</v>
      </c>
      <c r="E695" s="233">
        <v>53</v>
      </c>
      <c r="F695" s="225"/>
      <c r="G695" s="238"/>
      <c r="H695" s="225"/>
      <c r="I695" s="238"/>
      <c r="J695" s="225"/>
      <c r="K695" s="181"/>
    </row>
    <row r="696" spans="1:11" ht="19.5" customHeight="1" x14ac:dyDescent="0.25">
      <c r="A696" s="232"/>
      <c r="B696" s="215" t="s">
        <v>35</v>
      </c>
      <c r="C696" s="233"/>
      <c r="D696" s="224">
        <v>2</v>
      </c>
      <c r="E696" s="233">
        <v>2</v>
      </c>
      <c r="F696" s="225"/>
      <c r="G696" s="238"/>
      <c r="H696" s="225"/>
      <c r="I696" s="238"/>
      <c r="J696" s="225"/>
      <c r="K696" s="181"/>
    </row>
    <row r="697" spans="1:11" ht="19.5" customHeight="1" x14ac:dyDescent="0.25">
      <c r="A697" s="232"/>
      <c r="B697" s="210" t="s">
        <v>36</v>
      </c>
      <c r="C697" s="233"/>
      <c r="D697" s="224">
        <v>0.4</v>
      </c>
      <c r="E697" s="233">
        <v>0.4</v>
      </c>
      <c r="F697" s="225"/>
      <c r="G697" s="238"/>
      <c r="H697" s="225"/>
      <c r="I697" s="238"/>
      <c r="J697" s="225"/>
      <c r="K697" s="181"/>
    </row>
    <row r="698" spans="1:11" ht="19.5" customHeight="1" x14ac:dyDescent="0.25">
      <c r="A698" s="232"/>
      <c r="B698" s="215" t="s">
        <v>37</v>
      </c>
      <c r="C698" s="233"/>
      <c r="D698" s="224">
        <v>3</v>
      </c>
      <c r="E698" s="233">
        <v>3</v>
      </c>
      <c r="F698" s="225"/>
      <c r="G698" s="238"/>
      <c r="H698" s="225"/>
      <c r="I698" s="238"/>
      <c r="J698" s="225"/>
      <c r="K698" s="181"/>
    </row>
    <row r="699" spans="1:11" ht="19.5" customHeight="1" x14ac:dyDescent="0.25">
      <c r="A699" s="82" t="s">
        <v>349</v>
      </c>
      <c r="B699" s="53"/>
      <c r="C699" s="15" t="s">
        <v>39</v>
      </c>
      <c r="D699" s="123"/>
      <c r="E699" s="124"/>
      <c r="F699" s="19">
        <v>2.673</v>
      </c>
      <c r="G699" s="18">
        <v>2.2679999999999998</v>
      </c>
      <c r="H699" s="19">
        <v>10.341733133433284</v>
      </c>
      <c r="I699" s="18">
        <v>72.701919040479751</v>
      </c>
      <c r="J699" s="19">
        <v>1.2</v>
      </c>
      <c r="K699" s="358" t="s">
        <v>152</v>
      </c>
    </row>
    <row r="700" spans="1:11" ht="19.5" customHeight="1" x14ac:dyDescent="0.25">
      <c r="A700" s="82"/>
      <c r="B700" s="9" t="s">
        <v>96</v>
      </c>
      <c r="C700" s="84"/>
      <c r="D700" s="16">
        <v>0.45</v>
      </c>
      <c r="E700" s="15">
        <v>0.45</v>
      </c>
      <c r="F700" s="19"/>
      <c r="G700" s="18"/>
      <c r="H700" s="19"/>
      <c r="I700" s="18"/>
      <c r="J700" s="19"/>
      <c r="K700" s="358"/>
    </row>
    <row r="701" spans="1:11" ht="19.5" customHeight="1" x14ac:dyDescent="0.25">
      <c r="A701" s="82"/>
      <c r="B701" s="53" t="s">
        <v>35</v>
      </c>
      <c r="C701" s="84"/>
      <c r="D701" s="16">
        <v>6</v>
      </c>
      <c r="E701" s="15">
        <v>6</v>
      </c>
      <c r="F701" s="19"/>
      <c r="G701" s="18"/>
      <c r="H701" s="19"/>
      <c r="I701" s="18"/>
      <c r="J701" s="19"/>
      <c r="K701" s="358"/>
    </row>
    <row r="702" spans="1:11" ht="19.5" customHeight="1" x14ac:dyDescent="0.25">
      <c r="A702" s="82"/>
      <c r="B702" s="53" t="s">
        <v>33</v>
      </c>
      <c r="C702" s="84"/>
      <c r="D702" s="16">
        <v>92</v>
      </c>
      <c r="E702" s="15">
        <v>90</v>
      </c>
      <c r="F702" s="19"/>
      <c r="G702" s="18"/>
      <c r="H702" s="19"/>
      <c r="I702" s="18"/>
      <c r="J702" s="19"/>
      <c r="K702" s="358"/>
    </row>
    <row r="703" spans="1:11" ht="19.5" customHeight="1" x14ac:dyDescent="0.25">
      <c r="A703" s="82"/>
      <c r="B703" s="53" t="s">
        <v>34</v>
      </c>
      <c r="C703" s="84"/>
      <c r="D703" s="16">
        <v>90</v>
      </c>
      <c r="E703" s="15">
        <v>90</v>
      </c>
      <c r="F703" s="19"/>
      <c r="G703" s="18"/>
      <c r="H703" s="19"/>
      <c r="I703" s="18"/>
      <c r="J703" s="19"/>
      <c r="K703" s="358"/>
    </row>
    <row r="704" spans="1:11" ht="37.5" customHeight="1" x14ac:dyDescent="0.25">
      <c r="A704" s="232" t="s">
        <v>296</v>
      </c>
      <c r="B704" s="215"/>
      <c r="C704" s="249" t="s">
        <v>297</v>
      </c>
      <c r="D704" s="234"/>
      <c r="E704" s="233"/>
      <c r="F704" s="246">
        <v>1.915</v>
      </c>
      <c r="G704" s="238">
        <v>4.3549999999999995</v>
      </c>
      <c r="H704" s="225">
        <v>12.920000000000002</v>
      </c>
      <c r="I704" s="238">
        <v>98.500000000000014</v>
      </c>
      <c r="J704" s="224"/>
      <c r="K704" s="181" t="s">
        <v>44</v>
      </c>
    </row>
    <row r="705" spans="1:11" ht="19.5" customHeight="1" x14ac:dyDescent="0.25">
      <c r="A705" s="232"/>
      <c r="B705" s="215" t="s">
        <v>45</v>
      </c>
      <c r="C705" s="233"/>
      <c r="D705" s="234">
        <v>25</v>
      </c>
      <c r="E705" s="233">
        <v>25</v>
      </c>
      <c r="F705" s="234"/>
      <c r="G705" s="233"/>
      <c r="H705" s="224"/>
      <c r="I705" s="233"/>
      <c r="J705" s="224"/>
      <c r="K705" s="181"/>
    </row>
    <row r="706" spans="1:11" ht="19.5" customHeight="1" thickBot="1" x14ac:dyDescent="0.3">
      <c r="A706" s="232"/>
      <c r="B706" s="215" t="s">
        <v>37</v>
      </c>
      <c r="C706" s="233"/>
      <c r="D706" s="234">
        <v>5</v>
      </c>
      <c r="E706" s="233">
        <v>5</v>
      </c>
      <c r="F706" s="234" t="s">
        <v>8</v>
      </c>
      <c r="G706" s="235"/>
      <c r="H706" s="224"/>
      <c r="I706" s="235"/>
      <c r="J706" s="224"/>
      <c r="K706" s="181"/>
    </row>
    <row r="707" spans="1:11" ht="19.5" customHeight="1" thickBot="1" x14ac:dyDescent="0.3">
      <c r="A707" s="250" t="s">
        <v>46</v>
      </c>
      <c r="B707" s="251"/>
      <c r="C707" s="252">
        <v>359</v>
      </c>
      <c r="D707" s="270"/>
      <c r="E707" s="241"/>
      <c r="F707" s="271">
        <f>F692+F699+F704</f>
        <v>10.603952095808385</v>
      </c>
      <c r="G707" s="254">
        <f>G692+G699+G704</f>
        <v>11.46065868263473</v>
      </c>
      <c r="H707" s="271">
        <f>H692+H699+H704</f>
        <v>54.233655289121913</v>
      </c>
      <c r="I707" s="254">
        <f>I692+I699+I704</f>
        <v>363.16239808239595</v>
      </c>
      <c r="J707" s="271">
        <f>J692+J699+J704</f>
        <v>1.87</v>
      </c>
      <c r="K707" s="192"/>
    </row>
    <row r="708" spans="1:11" ht="19.5" customHeight="1" x14ac:dyDescent="0.25">
      <c r="A708" s="226"/>
      <c r="B708" s="245" t="s">
        <v>47</v>
      </c>
      <c r="C708" s="293"/>
      <c r="D708" s="309"/>
      <c r="E708" s="228"/>
      <c r="F708" s="231"/>
      <c r="G708" s="230"/>
      <c r="H708" s="231"/>
      <c r="I708" s="230"/>
      <c r="J708" s="231"/>
      <c r="K708" s="190"/>
    </row>
    <row r="709" spans="1:11" ht="19.5" customHeight="1" thickBot="1" x14ac:dyDescent="0.3">
      <c r="A709" s="232" t="s">
        <v>352</v>
      </c>
      <c r="B709" s="215"/>
      <c r="C709" s="233">
        <v>100</v>
      </c>
      <c r="D709" s="224">
        <v>100</v>
      </c>
      <c r="E709" s="233">
        <v>100</v>
      </c>
      <c r="F709" s="225">
        <v>0.4</v>
      </c>
      <c r="G709" s="238">
        <v>0.4</v>
      </c>
      <c r="H709" s="225">
        <v>9.8000000000000007</v>
      </c>
      <c r="I709" s="238">
        <v>47</v>
      </c>
      <c r="J709" s="225">
        <v>10</v>
      </c>
      <c r="K709" s="193" t="s">
        <v>298</v>
      </c>
    </row>
    <row r="710" spans="1:11" ht="19.5" customHeight="1" thickBot="1" x14ac:dyDescent="0.3">
      <c r="A710" s="250" t="s">
        <v>46</v>
      </c>
      <c r="B710" s="251"/>
      <c r="C710" s="252">
        <v>100</v>
      </c>
      <c r="D710" s="270"/>
      <c r="E710" s="241"/>
      <c r="F710" s="271">
        <f>F709</f>
        <v>0.4</v>
      </c>
      <c r="G710" s="254">
        <f>G709</f>
        <v>0.4</v>
      </c>
      <c r="H710" s="271">
        <f>H709</f>
        <v>9.8000000000000007</v>
      </c>
      <c r="I710" s="254">
        <f>I709</f>
        <v>47</v>
      </c>
      <c r="J710" s="271">
        <f>J709</f>
        <v>10</v>
      </c>
      <c r="K710" s="192"/>
    </row>
    <row r="711" spans="1:11" ht="19.5" customHeight="1" x14ac:dyDescent="0.25">
      <c r="A711" s="226"/>
      <c r="B711" s="245" t="s">
        <v>50</v>
      </c>
      <c r="C711" s="293"/>
      <c r="D711" s="309"/>
      <c r="E711" s="228"/>
      <c r="F711" s="231"/>
      <c r="G711" s="230"/>
      <c r="H711" s="231"/>
      <c r="I711" s="230"/>
      <c r="J711" s="231"/>
      <c r="K711" s="195"/>
    </row>
    <row r="712" spans="1:11" s="408" customFormat="1" ht="48" customHeight="1" x14ac:dyDescent="0.25">
      <c r="A712" s="475" t="s">
        <v>534</v>
      </c>
      <c r="B712" s="264"/>
      <c r="C712" s="476">
        <v>30</v>
      </c>
      <c r="D712" s="471"/>
      <c r="E712" s="470"/>
      <c r="F712" s="471">
        <v>0.51</v>
      </c>
      <c r="G712" s="470">
        <v>1.5</v>
      </c>
      <c r="H712" s="471">
        <v>2.54</v>
      </c>
      <c r="I712" s="470">
        <v>25.71</v>
      </c>
      <c r="J712" s="471"/>
      <c r="K712" s="478" t="s">
        <v>494</v>
      </c>
    </row>
    <row r="713" spans="1:11" s="408" customFormat="1" ht="19.5" customHeight="1" x14ac:dyDescent="0.25">
      <c r="A713" s="264"/>
      <c r="B713" s="264" t="s">
        <v>493</v>
      </c>
      <c r="C713" s="476"/>
      <c r="D713" s="471">
        <v>34.32</v>
      </c>
      <c r="E713" s="470">
        <v>24</v>
      </c>
      <c r="F713" s="471"/>
      <c r="G713" s="470"/>
      <c r="H713" s="471"/>
      <c r="I713" s="470"/>
      <c r="J713" s="471"/>
      <c r="K713" s="470"/>
    </row>
    <row r="714" spans="1:11" s="408" customFormat="1" ht="19.5" customHeight="1" x14ac:dyDescent="0.25">
      <c r="A714" s="264"/>
      <c r="B714" s="264" t="s">
        <v>118</v>
      </c>
      <c r="C714" s="476"/>
      <c r="D714" s="471">
        <v>3.6</v>
      </c>
      <c r="E714" s="470">
        <v>3</v>
      </c>
      <c r="F714" s="471"/>
      <c r="G714" s="470"/>
      <c r="H714" s="471"/>
      <c r="I714" s="470"/>
      <c r="J714" s="471"/>
      <c r="K714" s="470"/>
    </row>
    <row r="715" spans="1:11" s="408" customFormat="1" ht="19.5" customHeight="1" x14ac:dyDescent="0.25">
      <c r="A715" s="264"/>
      <c r="B715" s="264" t="s">
        <v>145</v>
      </c>
      <c r="C715" s="476"/>
      <c r="D715" s="471">
        <v>1.5</v>
      </c>
      <c r="E715" s="470">
        <v>1.5</v>
      </c>
      <c r="F715" s="471"/>
      <c r="G715" s="470"/>
      <c r="H715" s="471"/>
      <c r="I715" s="470"/>
      <c r="J715" s="471"/>
      <c r="K715" s="470"/>
    </row>
    <row r="716" spans="1:11" s="408" customFormat="1" ht="19.5" customHeight="1" x14ac:dyDescent="0.25">
      <c r="A716" s="264"/>
      <c r="B716" s="264" t="s">
        <v>72</v>
      </c>
      <c r="C716" s="476"/>
      <c r="D716" s="471">
        <v>1.5</v>
      </c>
      <c r="E716" s="470">
        <v>1.5</v>
      </c>
      <c r="F716" s="471"/>
      <c r="G716" s="470"/>
      <c r="H716" s="471"/>
      <c r="I716" s="470"/>
      <c r="J716" s="471"/>
      <c r="K716" s="470"/>
    </row>
    <row r="717" spans="1:11" ht="59.25" customHeight="1" x14ac:dyDescent="0.25">
      <c r="A717" s="215" t="s">
        <v>353</v>
      </c>
      <c r="B717" s="215"/>
      <c r="C717" s="233" t="s">
        <v>299</v>
      </c>
      <c r="D717" s="225"/>
      <c r="E717" s="238"/>
      <c r="F717" s="225">
        <v>3.8790000000000004</v>
      </c>
      <c r="G717" s="238">
        <v>5.1815000000000007</v>
      </c>
      <c r="H717" s="225">
        <v>7.0059999999999993</v>
      </c>
      <c r="I717" s="238">
        <v>95.65</v>
      </c>
      <c r="J717" s="225">
        <v>0.54</v>
      </c>
      <c r="K717" s="12" t="s">
        <v>251</v>
      </c>
    </row>
    <row r="718" spans="1:11" ht="19.5" customHeight="1" x14ac:dyDescent="0.25">
      <c r="A718" s="215"/>
      <c r="B718" s="215" t="s">
        <v>177</v>
      </c>
      <c r="C718" s="249"/>
      <c r="D718" s="305">
        <v>24.4</v>
      </c>
      <c r="E718" s="294">
        <v>23</v>
      </c>
      <c r="F718" s="225"/>
      <c r="G718" s="238"/>
      <c r="H718" s="225"/>
      <c r="I718" s="238"/>
      <c r="J718" s="225"/>
      <c r="K718" s="12"/>
    </row>
    <row r="719" spans="1:11" ht="19.5" customHeight="1" x14ac:dyDescent="0.25">
      <c r="A719" s="215"/>
      <c r="B719" s="215" t="s">
        <v>178</v>
      </c>
      <c r="C719" s="249"/>
      <c r="D719" s="305"/>
      <c r="E719" s="294">
        <v>10</v>
      </c>
      <c r="F719" s="225"/>
      <c r="G719" s="238"/>
      <c r="H719" s="225"/>
      <c r="I719" s="238"/>
      <c r="J719" s="225"/>
      <c r="K719" s="12"/>
    </row>
    <row r="720" spans="1:11" ht="19.5" customHeight="1" x14ac:dyDescent="0.25">
      <c r="A720" s="232"/>
      <c r="B720" s="215" t="s">
        <v>129</v>
      </c>
      <c r="C720" s="249"/>
      <c r="D720" s="224">
        <v>11.3</v>
      </c>
      <c r="E720" s="233">
        <v>11.3</v>
      </c>
      <c r="F720" s="225"/>
      <c r="G720" s="238"/>
      <c r="H720" s="225"/>
      <c r="I720" s="238"/>
      <c r="J720" s="225"/>
      <c r="K720" s="181"/>
    </row>
    <row r="721" spans="1:11" ht="19.5" customHeight="1" x14ac:dyDescent="0.25">
      <c r="A721" s="232"/>
      <c r="B721" s="215" t="s">
        <v>59</v>
      </c>
      <c r="C721" s="249"/>
      <c r="D721" s="224">
        <v>3.6</v>
      </c>
      <c r="E721" s="233">
        <v>3</v>
      </c>
      <c r="F721" s="225"/>
      <c r="G721" s="238"/>
      <c r="H721" s="225"/>
      <c r="I721" s="238"/>
      <c r="J721" s="225"/>
      <c r="K721" s="181"/>
    </row>
    <row r="722" spans="1:11" ht="19.5" customHeight="1" x14ac:dyDescent="0.25">
      <c r="A722" s="232"/>
      <c r="B722" s="215" t="s">
        <v>77</v>
      </c>
      <c r="C722" s="249"/>
      <c r="D722" s="224">
        <v>2.1</v>
      </c>
      <c r="E722" s="233">
        <v>2.1</v>
      </c>
      <c r="F722" s="225"/>
      <c r="G722" s="238"/>
      <c r="H722" s="225"/>
      <c r="I722" s="238"/>
      <c r="J722" s="225"/>
      <c r="K722" s="181"/>
    </row>
    <row r="723" spans="1:11" ht="19.5" customHeight="1" x14ac:dyDescent="0.25">
      <c r="A723" s="232"/>
      <c r="B723" s="215" t="s">
        <v>252</v>
      </c>
      <c r="C723" s="249"/>
      <c r="D723" s="224">
        <v>0.2</v>
      </c>
      <c r="E723" s="233">
        <v>0.2</v>
      </c>
      <c r="F723" s="225"/>
      <c r="G723" s="238"/>
      <c r="H723" s="225"/>
      <c r="I723" s="238"/>
      <c r="J723" s="225"/>
      <c r="K723" s="181"/>
    </row>
    <row r="724" spans="1:11" ht="19.5" customHeight="1" x14ac:dyDescent="0.25">
      <c r="A724" s="232"/>
      <c r="B724" s="215" t="s">
        <v>253</v>
      </c>
      <c r="C724" s="249"/>
      <c r="D724" s="224"/>
      <c r="E724" s="233">
        <v>12</v>
      </c>
      <c r="F724" s="225"/>
      <c r="G724" s="238"/>
      <c r="H724" s="225"/>
      <c r="I724" s="238"/>
      <c r="J724" s="225"/>
      <c r="K724" s="181"/>
    </row>
    <row r="725" spans="1:11" ht="19.5" customHeight="1" x14ac:dyDescent="0.25">
      <c r="A725" s="232"/>
      <c r="B725" s="215" t="s">
        <v>64</v>
      </c>
      <c r="C725" s="249"/>
      <c r="D725" s="224">
        <v>7.5</v>
      </c>
      <c r="E725" s="233">
        <v>6</v>
      </c>
      <c r="F725" s="225"/>
      <c r="G725" s="238"/>
      <c r="H725" s="225"/>
      <c r="I725" s="238"/>
      <c r="J725" s="225"/>
      <c r="K725" s="181"/>
    </row>
    <row r="726" spans="1:11" ht="19.5" customHeight="1" x14ac:dyDescent="0.25">
      <c r="A726" s="232"/>
      <c r="B726" s="215" t="s">
        <v>58</v>
      </c>
      <c r="C726" s="249"/>
      <c r="D726" s="224">
        <v>7.14</v>
      </c>
      <c r="E726" s="233">
        <v>6</v>
      </c>
      <c r="F726" s="225"/>
      <c r="G726" s="238"/>
      <c r="H726" s="225"/>
      <c r="I726" s="238"/>
      <c r="J726" s="225"/>
      <c r="K726" s="181"/>
    </row>
    <row r="727" spans="1:11" ht="19.5" customHeight="1" x14ac:dyDescent="0.25">
      <c r="A727" s="232"/>
      <c r="B727" s="215" t="s">
        <v>66</v>
      </c>
      <c r="C727" s="249"/>
      <c r="D727" s="224">
        <v>3</v>
      </c>
      <c r="E727" s="233">
        <v>3</v>
      </c>
      <c r="F727" s="225"/>
      <c r="G727" s="238"/>
      <c r="H727" s="225"/>
      <c r="I727" s="238"/>
      <c r="J727" s="225"/>
      <c r="K727" s="181"/>
    </row>
    <row r="728" spans="1:11" ht="19.5" customHeight="1" x14ac:dyDescent="0.25">
      <c r="A728" s="232"/>
      <c r="B728" s="215" t="s">
        <v>124</v>
      </c>
      <c r="C728" s="249"/>
      <c r="D728" s="224">
        <v>143</v>
      </c>
      <c r="E728" s="233">
        <v>143</v>
      </c>
      <c r="F728" s="225"/>
      <c r="G728" s="238"/>
      <c r="H728" s="225"/>
      <c r="I728" s="238"/>
      <c r="J728" s="225"/>
      <c r="K728" s="181"/>
    </row>
    <row r="729" spans="1:11" ht="19.5" customHeight="1" x14ac:dyDescent="0.25">
      <c r="A729" s="232"/>
      <c r="B729" s="215" t="s">
        <v>252</v>
      </c>
      <c r="C729" s="249"/>
      <c r="D729" s="224">
        <v>0.5</v>
      </c>
      <c r="E729" s="233">
        <v>0.5</v>
      </c>
      <c r="F729" s="225"/>
      <c r="G729" s="238"/>
      <c r="H729" s="225"/>
      <c r="I729" s="238"/>
      <c r="J729" s="225"/>
      <c r="K729" s="181"/>
    </row>
    <row r="730" spans="1:11" ht="50.25" customHeight="1" x14ac:dyDescent="0.25">
      <c r="A730" s="232" t="s">
        <v>338</v>
      </c>
      <c r="B730" s="215"/>
      <c r="C730" s="249">
        <v>150</v>
      </c>
      <c r="D730" s="224"/>
      <c r="E730" s="233"/>
      <c r="F730" s="225">
        <v>13.885714285714286</v>
      </c>
      <c r="G730" s="238">
        <v>15.505714285714287</v>
      </c>
      <c r="H730" s="225">
        <v>14.21142857142857</v>
      </c>
      <c r="I730" s="238">
        <v>252.85714285714283</v>
      </c>
      <c r="J730" s="225">
        <v>5.79</v>
      </c>
      <c r="K730" s="181" t="s">
        <v>254</v>
      </c>
    </row>
    <row r="731" spans="1:11" ht="19.5" customHeight="1" x14ac:dyDescent="0.25">
      <c r="A731" s="232"/>
      <c r="B731" s="215" t="s">
        <v>128</v>
      </c>
      <c r="C731" s="249"/>
      <c r="D731" s="224">
        <v>80.5</v>
      </c>
      <c r="E731" s="233">
        <v>76</v>
      </c>
      <c r="F731" s="225"/>
      <c r="G731" s="238"/>
      <c r="H731" s="225"/>
      <c r="I731" s="238"/>
      <c r="J731" s="225"/>
      <c r="K731" s="181"/>
    </row>
    <row r="732" spans="1:11" ht="19.5" customHeight="1" x14ac:dyDescent="0.25">
      <c r="A732" s="232"/>
      <c r="B732" s="215" t="s">
        <v>255</v>
      </c>
      <c r="C732" s="249"/>
      <c r="D732" s="224"/>
      <c r="E732" s="233">
        <v>33</v>
      </c>
      <c r="F732" s="225"/>
      <c r="G732" s="238"/>
      <c r="H732" s="225"/>
      <c r="I732" s="238"/>
      <c r="J732" s="225"/>
      <c r="K732" s="181"/>
    </row>
    <row r="733" spans="1:11" ht="19.5" customHeight="1" x14ac:dyDescent="0.25">
      <c r="A733" s="232"/>
      <c r="B733" s="215" t="s">
        <v>117</v>
      </c>
      <c r="C733" s="249"/>
      <c r="D733" s="224">
        <v>144.69999999999999</v>
      </c>
      <c r="E733" s="233">
        <v>108.8</v>
      </c>
      <c r="F733" s="225"/>
      <c r="G733" s="238"/>
      <c r="H733" s="225"/>
      <c r="I733" s="238"/>
      <c r="J733" s="225"/>
      <c r="K733" s="181"/>
    </row>
    <row r="734" spans="1:11" ht="19.5" customHeight="1" x14ac:dyDescent="0.25">
      <c r="A734" s="232"/>
      <c r="B734" s="215" t="s">
        <v>118</v>
      </c>
      <c r="C734" s="249"/>
      <c r="D734" s="224">
        <v>11.3</v>
      </c>
      <c r="E734" s="233">
        <v>9.4</v>
      </c>
      <c r="F734" s="225"/>
      <c r="G734" s="238"/>
      <c r="H734" s="225"/>
      <c r="I734" s="238"/>
      <c r="J734" s="225"/>
      <c r="K734" s="181"/>
    </row>
    <row r="735" spans="1:11" ht="19.5" customHeight="1" x14ac:dyDescent="0.25">
      <c r="A735" s="232"/>
      <c r="B735" s="215" t="s">
        <v>51</v>
      </c>
      <c r="C735" s="249"/>
      <c r="D735" s="305">
        <v>5.9</v>
      </c>
      <c r="E735" s="294">
        <v>4.7</v>
      </c>
      <c r="F735" s="225"/>
      <c r="G735" s="238"/>
      <c r="H735" s="225"/>
      <c r="I735" s="238"/>
      <c r="J735" s="225"/>
      <c r="K735" s="181"/>
    </row>
    <row r="736" spans="1:11" ht="19.5" customHeight="1" x14ac:dyDescent="0.25">
      <c r="A736" s="232"/>
      <c r="B736" s="215" t="s">
        <v>37</v>
      </c>
      <c r="C736" s="233"/>
      <c r="D736" s="305">
        <v>3.8</v>
      </c>
      <c r="E736" s="294">
        <v>3.8</v>
      </c>
      <c r="F736" s="225"/>
      <c r="G736" s="238"/>
      <c r="H736" s="225"/>
      <c r="I736" s="238"/>
      <c r="J736" s="225"/>
      <c r="K736" s="181"/>
    </row>
    <row r="737" spans="1:11" ht="19.5" customHeight="1" x14ac:dyDescent="0.25">
      <c r="A737" s="232"/>
      <c r="B737" s="215" t="s">
        <v>204</v>
      </c>
      <c r="C737" s="249"/>
      <c r="D737" s="225">
        <v>0.6</v>
      </c>
      <c r="E737" s="294">
        <v>0.6</v>
      </c>
      <c r="F737" s="225"/>
      <c r="G737" s="238"/>
      <c r="H737" s="225"/>
      <c r="I737" s="238"/>
      <c r="J737" s="225"/>
      <c r="K737" s="181"/>
    </row>
    <row r="738" spans="1:11" ht="19.5" customHeight="1" x14ac:dyDescent="0.25">
      <c r="A738" s="232"/>
      <c r="B738" s="215" t="s">
        <v>164</v>
      </c>
      <c r="C738" s="249"/>
      <c r="D738" s="305">
        <v>18.8</v>
      </c>
      <c r="E738" s="294">
        <v>18.8</v>
      </c>
      <c r="F738" s="225"/>
      <c r="G738" s="238"/>
      <c r="H738" s="225"/>
      <c r="I738" s="238"/>
      <c r="J738" s="225"/>
      <c r="K738" s="181"/>
    </row>
    <row r="739" spans="1:11" ht="19.5" customHeight="1" x14ac:dyDescent="0.25">
      <c r="A739" s="232" t="s">
        <v>74</v>
      </c>
      <c r="B739" s="215"/>
      <c r="C739" s="249">
        <v>150</v>
      </c>
      <c r="D739" s="305"/>
      <c r="E739" s="294"/>
      <c r="F739" s="225">
        <v>0.5</v>
      </c>
      <c r="G739" s="238">
        <v>6.7000000000000004E-2</v>
      </c>
      <c r="H739" s="225">
        <v>17.34</v>
      </c>
      <c r="I739" s="238">
        <v>73.33</v>
      </c>
      <c r="J739" s="225">
        <v>0.54</v>
      </c>
      <c r="K739" s="181" t="s">
        <v>75</v>
      </c>
    </row>
    <row r="740" spans="1:11" ht="19.5" customHeight="1" x14ac:dyDescent="0.25">
      <c r="A740" s="232"/>
      <c r="B740" s="215" t="s">
        <v>76</v>
      </c>
      <c r="C740" s="249"/>
      <c r="D740" s="225">
        <v>12.75</v>
      </c>
      <c r="E740" s="294">
        <v>12.5</v>
      </c>
      <c r="F740" s="225"/>
      <c r="G740" s="238"/>
      <c r="H740" s="225"/>
      <c r="I740" s="238"/>
      <c r="J740" s="225"/>
      <c r="K740" s="181"/>
    </row>
    <row r="741" spans="1:11" ht="19.5" customHeight="1" x14ac:dyDescent="0.25">
      <c r="A741" s="232"/>
      <c r="B741" s="215" t="s">
        <v>35</v>
      </c>
      <c r="C741" s="249"/>
      <c r="D741" s="225">
        <v>5</v>
      </c>
      <c r="E741" s="294">
        <v>5</v>
      </c>
      <c r="F741" s="225"/>
      <c r="G741" s="238"/>
      <c r="H741" s="225"/>
      <c r="I741" s="238"/>
      <c r="J741" s="225"/>
      <c r="K741" s="181"/>
    </row>
    <row r="742" spans="1:11" ht="19.5" customHeight="1" x14ac:dyDescent="0.25">
      <c r="A742" s="232"/>
      <c r="B742" s="215" t="s">
        <v>77</v>
      </c>
      <c r="C742" s="249"/>
      <c r="D742" s="305">
        <v>152</v>
      </c>
      <c r="E742" s="294">
        <v>152</v>
      </c>
      <c r="F742" s="225"/>
      <c r="G742" s="238"/>
      <c r="H742" s="225"/>
      <c r="I742" s="238"/>
      <c r="J742" s="225"/>
      <c r="K742" s="181"/>
    </row>
    <row r="743" spans="1:11" ht="29.25" customHeight="1" thickBot="1" x14ac:dyDescent="0.3">
      <c r="A743" s="232" t="s">
        <v>79</v>
      </c>
      <c r="B743" s="215"/>
      <c r="C743" s="249">
        <v>35</v>
      </c>
      <c r="D743" s="305">
        <v>35</v>
      </c>
      <c r="E743" s="294">
        <v>35</v>
      </c>
      <c r="F743" s="225">
        <v>2.31</v>
      </c>
      <c r="G743" s="238">
        <v>0.42</v>
      </c>
      <c r="H743" s="225">
        <v>13.860000000000001</v>
      </c>
      <c r="I743" s="238">
        <v>69.3</v>
      </c>
      <c r="J743" s="225"/>
      <c r="K743" s="181" t="s">
        <v>80</v>
      </c>
    </row>
    <row r="744" spans="1:11" ht="19.5" customHeight="1" thickBot="1" x14ac:dyDescent="0.3">
      <c r="A744" s="250" t="s">
        <v>46</v>
      </c>
      <c r="B744" s="251"/>
      <c r="C744" s="252">
        <v>525</v>
      </c>
      <c r="D744" s="270"/>
      <c r="E744" s="241"/>
      <c r="F744" s="271">
        <f>F712+F717+F730+F739+F743</f>
        <v>21.084714285714284</v>
      </c>
      <c r="G744" s="254">
        <f>G712+G717+G730+G739+G743</f>
        <v>22.674214285714289</v>
      </c>
      <c r="H744" s="271">
        <f>H712+H717+H730+H739+H743</f>
        <v>54.957428571428565</v>
      </c>
      <c r="I744" s="254">
        <f>I712+I717+I730+I739+I743</f>
        <v>516.84714285714279</v>
      </c>
      <c r="J744" s="271">
        <f>J712+J717+J730+J739+J743</f>
        <v>6.87</v>
      </c>
      <c r="K744" s="192"/>
    </row>
    <row r="745" spans="1:11" ht="19.5" customHeight="1" x14ac:dyDescent="0.25">
      <c r="A745" s="232"/>
      <c r="B745" s="303" t="s">
        <v>200</v>
      </c>
      <c r="C745" s="295"/>
      <c r="D745" s="212"/>
      <c r="E745" s="295"/>
      <c r="F745" s="213"/>
      <c r="G745" s="348"/>
      <c r="H745" s="213"/>
      <c r="I745" s="348"/>
      <c r="J745" s="213"/>
      <c r="K745" s="181"/>
    </row>
    <row r="746" spans="1:11" ht="30.75" customHeight="1" x14ac:dyDescent="0.25">
      <c r="A746" s="232" t="s">
        <v>535</v>
      </c>
      <c r="B746" s="215"/>
      <c r="C746" s="233">
        <v>130</v>
      </c>
      <c r="D746" s="225"/>
      <c r="E746" s="238"/>
      <c r="F746" s="225">
        <v>15.98</v>
      </c>
      <c r="G746" s="238">
        <v>9.5</v>
      </c>
      <c r="H746" s="225">
        <v>50.58</v>
      </c>
      <c r="I746" s="238">
        <v>350.13</v>
      </c>
      <c r="J746" s="225"/>
      <c r="K746" s="524" t="s">
        <v>536</v>
      </c>
    </row>
    <row r="747" spans="1:11" ht="19.5" customHeight="1" x14ac:dyDescent="0.25">
      <c r="A747" s="232"/>
      <c r="B747" s="215" t="s">
        <v>537</v>
      </c>
      <c r="C747" s="233"/>
      <c r="D747" s="225"/>
      <c r="E747" s="238">
        <v>35</v>
      </c>
      <c r="F747" s="225"/>
      <c r="G747" s="238"/>
      <c r="H747" s="225"/>
      <c r="I747" s="238"/>
      <c r="J747" s="225"/>
      <c r="K747" s="181"/>
    </row>
    <row r="748" spans="1:11" ht="19.5" customHeight="1" x14ac:dyDescent="0.25">
      <c r="A748" s="232"/>
      <c r="B748" s="215" t="s">
        <v>139</v>
      </c>
      <c r="C748" s="233"/>
      <c r="D748" s="225">
        <v>9</v>
      </c>
      <c r="E748" s="238">
        <v>9</v>
      </c>
      <c r="F748" s="225"/>
      <c r="G748" s="238"/>
      <c r="H748" s="225"/>
      <c r="I748" s="238"/>
      <c r="J748" s="225"/>
      <c r="K748" s="181"/>
    </row>
    <row r="749" spans="1:11" ht="19.5" customHeight="1" x14ac:dyDescent="0.25">
      <c r="A749" s="232"/>
      <c r="B749" s="215" t="s">
        <v>138</v>
      </c>
      <c r="C749" s="233"/>
      <c r="D749" s="225">
        <v>17</v>
      </c>
      <c r="E749" s="238">
        <v>17</v>
      </c>
      <c r="F749" s="225"/>
      <c r="G749" s="238"/>
      <c r="H749" s="225"/>
      <c r="I749" s="238"/>
      <c r="J749" s="225"/>
      <c r="K749" s="181"/>
    </row>
    <row r="750" spans="1:11" ht="19.5" customHeight="1" x14ac:dyDescent="0.25">
      <c r="A750" s="232"/>
      <c r="B750" s="215" t="s">
        <v>145</v>
      </c>
      <c r="C750" s="233"/>
      <c r="D750" s="225">
        <v>9</v>
      </c>
      <c r="E750" s="238">
        <v>9</v>
      </c>
      <c r="F750" s="225"/>
      <c r="G750" s="238"/>
      <c r="H750" s="225"/>
      <c r="I750" s="238"/>
      <c r="J750" s="225"/>
      <c r="K750" s="181"/>
    </row>
    <row r="751" spans="1:11" ht="19.5" customHeight="1" x14ac:dyDescent="0.25">
      <c r="A751" s="232"/>
      <c r="B751" s="215" t="s">
        <v>538</v>
      </c>
      <c r="C751" s="233"/>
      <c r="D751" s="225"/>
      <c r="E751" s="238">
        <v>95</v>
      </c>
      <c r="F751" s="225"/>
      <c r="G751" s="238"/>
      <c r="H751" s="225"/>
      <c r="I751" s="238"/>
      <c r="J751" s="225"/>
      <c r="K751" s="181"/>
    </row>
    <row r="752" spans="1:11" ht="19.5" customHeight="1" x14ac:dyDescent="0.25">
      <c r="A752" s="232"/>
      <c r="B752" s="215" t="s">
        <v>257</v>
      </c>
      <c r="C752" s="233"/>
      <c r="D752" s="225">
        <v>68</v>
      </c>
      <c r="E752" s="238">
        <v>68</v>
      </c>
      <c r="F752" s="225"/>
      <c r="G752" s="238"/>
      <c r="H752" s="225"/>
      <c r="I752" s="238"/>
      <c r="J752" s="225"/>
      <c r="K752" s="181"/>
    </row>
    <row r="753" spans="1:11" ht="19.5" customHeight="1" x14ac:dyDescent="0.25">
      <c r="A753" s="232"/>
      <c r="B753" s="215" t="s">
        <v>145</v>
      </c>
      <c r="C753" s="233"/>
      <c r="D753" s="225">
        <v>13.5</v>
      </c>
      <c r="E753" s="238">
        <v>13.5</v>
      </c>
      <c r="F753" s="225"/>
      <c r="G753" s="238"/>
      <c r="H753" s="225"/>
      <c r="I753" s="238"/>
      <c r="J753" s="225"/>
      <c r="K753" s="181"/>
    </row>
    <row r="754" spans="1:11" ht="19.5" customHeight="1" x14ac:dyDescent="0.25">
      <c r="A754" s="232"/>
      <c r="B754" s="215" t="s">
        <v>256</v>
      </c>
      <c r="C754" s="233"/>
      <c r="D754" s="225">
        <v>16.2</v>
      </c>
      <c r="E754" s="238">
        <v>13.5</v>
      </c>
      <c r="F754" s="225"/>
      <c r="G754" s="238"/>
      <c r="H754" s="225"/>
      <c r="I754" s="238"/>
      <c r="J754" s="225"/>
      <c r="K754" s="181"/>
    </row>
    <row r="755" spans="1:11" ht="19.5" customHeight="1" x14ac:dyDescent="0.25">
      <c r="A755" s="215"/>
      <c r="B755" s="215" t="s">
        <v>539</v>
      </c>
      <c r="C755" s="233"/>
      <c r="D755" s="225"/>
      <c r="E755" s="238">
        <v>14.2</v>
      </c>
      <c r="F755" s="225"/>
      <c r="G755" s="238"/>
      <c r="H755" s="225"/>
      <c r="I755" s="238"/>
      <c r="J755" s="225"/>
      <c r="K755" s="181"/>
    </row>
    <row r="756" spans="1:11" ht="19.5" customHeight="1" x14ac:dyDescent="0.25">
      <c r="A756" s="215"/>
      <c r="B756" s="215" t="s">
        <v>139</v>
      </c>
      <c r="C756" s="233"/>
      <c r="D756" s="225">
        <v>3.5</v>
      </c>
      <c r="E756" s="238">
        <v>3.5</v>
      </c>
      <c r="F756" s="225"/>
      <c r="G756" s="238"/>
      <c r="H756" s="225"/>
      <c r="I756" s="238"/>
      <c r="J756" s="225"/>
      <c r="K756" s="181"/>
    </row>
    <row r="757" spans="1:11" ht="19.5" customHeight="1" x14ac:dyDescent="0.25">
      <c r="A757" s="215"/>
      <c r="B757" s="215" t="s">
        <v>129</v>
      </c>
      <c r="C757" s="233"/>
      <c r="D757" s="224">
        <v>7.2</v>
      </c>
      <c r="E757" s="233">
        <v>7.2</v>
      </c>
      <c r="F757" s="225"/>
      <c r="G757" s="238"/>
      <c r="H757" s="225"/>
      <c r="I757" s="238"/>
      <c r="J757" s="315"/>
      <c r="K757" s="201"/>
    </row>
    <row r="758" spans="1:11" ht="19.5" customHeight="1" x14ac:dyDescent="0.25">
      <c r="A758" s="232"/>
      <c r="B758" s="215" t="s">
        <v>145</v>
      </c>
      <c r="C758" s="233"/>
      <c r="D758" s="224">
        <v>3.5</v>
      </c>
      <c r="E758" s="233">
        <v>3.5</v>
      </c>
      <c r="F758" s="224"/>
      <c r="G758" s="233"/>
      <c r="H758" s="224"/>
      <c r="I758" s="233"/>
      <c r="J758" s="224"/>
      <c r="K758" s="181"/>
    </row>
    <row r="759" spans="1:11" ht="19.5" customHeight="1" x14ac:dyDescent="0.25">
      <c r="A759" s="215"/>
      <c r="B759" s="215" t="s">
        <v>540</v>
      </c>
      <c r="C759" s="233"/>
      <c r="D759" s="224"/>
      <c r="E759" s="233">
        <v>144</v>
      </c>
      <c r="F759" s="224"/>
      <c r="G759" s="233"/>
      <c r="H759" s="224"/>
      <c r="I759" s="233"/>
      <c r="J759" s="224"/>
      <c r="K759" s="181"/>
    </row>
    <row r="760" spans="1:11" ht="27" customHeight="1" x14ac:dyDescent="0.25">
      <c r="A760" s="232" t="s">
        <v>147</v>
      </c>
      <c r="B760" s="215"/>
      <c r="C760" s="233" t="s">
        <v>315</v>
      </c>
      <c r="D760" s="224"/>
      <c r="E760" s="233"/>
      <c r="F760" s="225">
        <v>9.7500000000000003E-2</v>
      </c>
      <c r="G760" s="238">
        <v>2.0000000000000004E-2</v>
      </c>
      <c r="H760" s="225">
        <v>5.1681109445277373</v>
      </c>
      <c r="I760" s="238">
        <v>21.784932533733134</v>
      </c>
      <c r="J760" s="225">
        <v>2.02</v>
      </c>
      <c r="K760" s="181" t="s">
        <v>316</v>
      </c>
    </row>
    <row r="761" spans="1:11" ht="19.5" customHeight="1" x14ac:dyDescent="0.25">
      <c r="A761" s="232"/>
      <c r="B761" s="215" t="s">
        <v>96</v>
      </c>
      <c r="C761" s="233"/>
      <c r="D761" s="224">
        <v>0.8</v>
      </c>
      <c r="E761" s="233">
        <v>0.8</v>
      </c>
      <c r="F761" s="224"/>
      <c r="G761" s="233"/>
      <c r="H761" s="225"/>
      <c r="I761" s="233"/>
      <c r="J761" s="224"/>
      <c r="K761" s="181"/>
    </row>
    <row r="762" spans="1:11" ht="19.5" customHeight="1" x14ac:dyDescent="0.25">
      <c r="A762" s="232"/>
      <c r="B762" s="215" t="s">
        <v>35</v>
      </c>
      <c r="C762" s="233"/>
      <c r="D762" s="224">
        <v>5</v>
      </c>
      <c r="E762" s="233">
        <v>5</v>
      </c>
      <c r="F762" s="224"/>
      <c r="G762" s="233"/>
      <c r="H762" s="225"/>
      <c r="I762" s="233"/>
      <c r="J762" s="224"/>
      <c r="K762" s="181"/>
    </row>
    <row r="763" spans="1:11" ht="19.5" customHeight="1" x14ac:dyDescent="0.25">
      <c r="A763" s="232"/>
      <c r="B763" s="215" t="s">
        <v>150</v>
      </c>
      <c r="C763" s="233"/>
      <c r="D763" s="224">
        <v>5.55</v>
      </c>
      <c r="E763" s="233">
        <v>5</v>
      </c>
      <c r="F763" s="224"/>
      <c r="G763" s="233"/>
      <c r="H763" s="225"/>
      <c r="I763" s="233"/>
      <c r="J763" s="224"/>
      <c r="K763" s="181"/>
    </row>
    <row r="764" spans="1:11" ht="19.5" customHeight="1" thickBot="1" x14ac:dyDescent="0.3">
      <c r="A764" s="232"/>
      <c r="B764" s="215" t="s">
        <v>34</v>
      </c>
      <c r="C764" s="233"/>
      <c r="D764" s="224">
        <v>150</v>
      </c>
      <c r="E764" s="233">
        <v>150</v>
      </c>
      <c r="F764" s="224"/>
      <c r="G764" s="233"/>
      <c r="H764" s="224"/>
      <c r="I764" s="233"/>
      <c r="J764" s="224"/>
      <c r="K764" s="181"/>
    </row>
    <row r="765" spans="1:11" ht="19.5" customHeight="1" thickBot="1" x14ac:dyDescent="0.3">
      <c r="A765" s="250" t="s">
        <v>46</v>
      </c>
      <c r="B765" s="251"/>
      <c r="C765" s="252">
        <f>155+5+C746</f>
        <v>290</v>
      </c>
      <c r="D765" s="270"/>
      <c r="E765" s="241"/>
      <c r="F765" s="349">
        <f>F760+F746</f>
        <v>16.077500000000001</v>
      </c>
      <c r="G765" s="349">
        <f t="shared" ref="G765:J765" si="28">G760+G746</f>
        <v>9.52</v>
      </c>
      <c r="H765" s="349">
        <f t="shared" si="28"/>
        <v>55.748110944527738</v>
      </c>
      <c r="I765" s="349">
        <f t="shared" si="28"/>
        <v>371.91493253373312</v>
      </c>
      <c r="J765" s="349">
        <f t="shared" si="28"/>
        <v>2.02</v>
      </c>
      <c r="K765" s="192"/>
    </row>
    <row r="766" spans="1:11" ht="19.5" customHeight="1" thickBot="1" x14ac:dyDescent="0.3">
      <c r="A766" s="336" t="s">
        <v>97</v>
      </c>
      <c r="B766" s="286"/>
      <c r="C766" s="337">
        <f>C765+C744+C710+C707</f>
        <v>1274</v>
      </c>
      <c r="D766" s="337"/>
      <c r="E766" s="337"/>
      <c r="F766" s="338">
        <f>F765+F744+F710+F707</f>
        <v>48.166166381522672</v>
      </c>
      <c r="G766" s="338">
        <f t="shared" ref="G766:J766" si="29">G765+G744+G710+G707</f>
        <v>44.054872968349017</v>
      </c>
      <c r="H766" s="338">
        <f t="shared" si="29"/>
        <v>174.73919480507823</v>
      </c>
      <c r="I766" s="338">
        <f t="shared" si="29"/>
        <v>1298.924473473272</v>
      </c>
      <c r="J766" s="338">
        <f t="shared" si="29"/>
        <v>20.76</v>
      </c>
      <c r="K766" s="196"/>
    </row>
    <row r="767" spans="1:11" ht="19.5" customHeight="1" x14ac:dyDescent="0.25">
      <c r="A767" s="350"/>
      <c r="B767" s="245"/>
      <c r="C767" s="285"/>
      <c r="D767" s="224"/>
      <c r="E767" s="224"/>
      <c r="F767" s="327"/>
      <c r="G767" s="327"/>
      <c r="H767" s="327"/>
      <c r="I767" s="308"/>
      <c r="J767" s="308"/>
      <c r="K767" s="185"/>
    </row>
    <row r="768" spans="1:11" ht="19.5" customHeight="1" thickBot="1" x14ac:dyDescent="0.3">
      <c r="A768" s="216" t="s">
        <v>258</v>
      </c>
      <c r="B768" s="286"/>
      <c r="C768" s="222"/>
      <c r="D768" s="223"/>
      <c r="E768" s="224"/>
      <c r="F768" s="225"/>
      <c r="G768" s="225"/>
      <c r="H768" s="225"/>
      <c r="I768" s="225"/>
      <c r="J768" s="225"/>
      <c r="K768" s="197"/>
    </row>
    <row r="769" spans="1:12" ht="19.5" customHeight="1" x14ac:dyDescent="0.25">
      <c r="A769" s="226" t="s">
        <v>10</v>
      </c>
      <c r="B769" s="227"/>
      <c r="C769" s="228" t="s">
        <v>11</v>
      </c>
      <c r="D769" s="309" t="s">
        <v>12</v>
      </c>
      <c r="E769" s="228" t="s">
        <v>12</v>
      </c>
      <c r="F769" s="538" t="s">
        <v>13</v>
      </c>
      <c r="G769" s="539"/>
      <c r="H769" s="540"/>
      <c r="I769" s="230" t="s">
        <v>14</v>
      </c>
      <c r="J769" s="231" t="s">
        <v>15</v>
      </c>
      <c r="K769" s="186" t="s">
        <v>99</v>
      </c>
    </row>
    <row r="770" spans="1:12" ht="19.5" customHeight="1" thickBot="1" x14ac:dyDescent="0.3">
      <c r="A770" s="232" t="s">
        <v>17</v>
      </c>
      <c r="B770" s="215"/>
      <c r="C770" s="233" t="s">
        <v>18</v>
      </c>
      <c r="D770" s="224" t="s">
        <v>19</v>
      </c>
      <c r="E770" s="233" t="s">
        <v>19</v>
      </c>
      <c r="F770" s="237"/>
      <c r="G770" s="237"/>
      <c r="H770" s="237"/>
      <c r="I770" s="238" t="s">
        <v>210</v>
      </c>
      <c r="J770" s="225"/>
      <c r="K770" s="187" t="s">
        <v>100</v>
      </c>
    </row>
    <row r="771" spans="1:12" ht="19.5" customHeight="1" thickBot="1" x14ac:dyDescent="0.3">
      <c r="A771" s="239"/>
      <c r="B771" s="240"/>
      <c r="C771" s="235"/>
      <c r="D771" s="333" t="s">
        <v>21</v>
      </c>
      <c r="E771" s="235" t="s">
        <v>22</v>
      </c>
      <c r="F771" s="351" t="s">
        <v>23</v>
      </c>
      <c r="G771" s="242" t="s">
        <v>24</v>
      </c>
      <c r="H771" s="243" t="s">
        <v>25</v>
      </c>
      <c r="I771" s="242" t="s">
        <v>26</v>
      </c>
      <c r="J771" s="244" t="s">
        <v>27</v>
      </c>
      <c r="K771" s="188"/>
    </row>
    <row r="772" spans="1:12" ht="19.5" customHeight="1" x14ac:dyDescent="0.25">
      <c r="A772" s="226"/>
      <c r="B772" s="245" t="s">
        <v>28</v>
      </c>
      <c r="C772" s="233"/>
      <c r="D772" s="309"/>
      <c r="E772" s="233"/>
      <c r="F772" s="225"/>
      <c r="G772" s="230"/>
      <c r="H772" s="225"/>
      <c r="I772" s="230"/>
      <c r="J772" s="231"/>
      <c r="K772" s="190"/>
    </row>
    <row r="773" spans="1:12" ht="48" customHeight="1" x14ac:dyDescent="0.25">
      <c r="A773" s="232" t="s">
        <v>339</v>
      </c>
      <c r="B773" s="215"/>
      <c r="C773" s="233" t="s">
        <v>295</v>
      </c>
      <c r="D773" s="224"/>
      <c r="E773" s="233"/>
      <c r="F773" s="225">
        <v>5.7872854291417166</v>
      </c>
      <c r="G773" s="238">
        <v>6.2773253493013978</v>
      </c>
      <c r="H773" s="225">
        <v>26.288922155688624</v>
      </c>
      <c r="I773" s="238">
        <v>185.66047904191618</v>
      </c>
      <c r="J773" s="225">
        <v>0.67</v>
      </c>
      <c r="K773" s="181" t="s">
        <v>260</v>
      </c>
    </row>
    <row r="774" spans="1:12" ht="19.5" customHeight="1" x14ac:dyDescent="0.25">
      <c r="A774" s="232"/>
      <c r="B774" s="215" t="s">
        <v>194</v>
      </c>
      <c r="C774" s="233"/>
      <c r="D774" s="224">
        <v>18</v>
      </c>
      <c r="E774" s="233">
        <v>18</v>
      </c>
      <c r="F774" s="225"/>
      <c r="G774" s="238"/>
      <c r="H774" s="225"/>
      <c r="I774" s="238"/>
      <c r="J774" s="225"/>
      <c r="K774" s="181"/>
    </row>
    <row r="775" spans="1:12" ht="19.5" customHeight="1" x14ac:dyDescent="0.25">
      <c r="A775" s="232"/>
      <c r="B775" s="215" t="s">
        <v>33</v>
      </c>
      <c r="C775" s="233"/>
      <c r="D775" s="224">
        <v>123</v>
      </c>
      <c r="E775" s="233">
        <v>123</v>
      </c>
      <c r="F775" s="225"/>
      <c r="G775" s="238"/>
      <c r="H775" s="225"/>
      <c r="I775" s="238"/>
      <c r="J775" s="225"/>
      <c r="K775" s="181"/>
    </row>
    <row r="776" spans="1:12" ht="19.5" customHeight="1" x14ac:dyDescent="0.25">
      <c r="A776" s="232"/>
      <c r="B776" s="215" t="s">
        <v>35</v>
      </c>
      <c r="C776" s="233"/>
      <c r="D776" s="224">
        <v>2</v>
      </c>
      <c r="E776" s="233">
        <v>2</v>
      </c>
      <c r="F776" s="225"/>
      <c r="G776" s="238"/>
      <c r="H776" s="225"/>
      <c r="I776" s="238"/>
      <c r="J776" s="225"/>
      <c r="K776" s="181"/>
    </row>
    <row r="777" spans="1:12" ht="19.5" customHeight="1" x14ac:dyDescent="0.25">
      <c r="A777" s="232"/>
      <c r="B777" s="210" t="s">
        <v>225</v>
      </c>
      <c r="C777" s="233"/>
      <c r="D777" s="224">
        <v>0.4</v>
      </c>
      <c r="E777" s="233">
        <v>0.4</v>
      </c>
      <c r="F777" s="225"/>
      <c r="G777" s="238"/>
      <c r="H777" s="225"/>
      <c r="I777" s="238"/>
      <c r="J777" s="225"/>
      <c r="K777" s="181"/>
    </row>
    <row r="778" spans="1:12" ht="19.5" customHeight="1" x14ac:dyDescent="0.25">
      <c r="A778" s="232"/>
      <c r="B778" s="215" t="s">
        <v>37</v>
      </c>
      <c r="C778" s="233"/>
      <c r="D778" s="225">
        <v>3</v>
      </c>
      <c r="E778" s="238">
        <v>3</v>
      </c>
      <c r="F778" s="225"/>
      <c r="G778" s="238"/>
      <c r="H778" s="225"/>
      <c r="I778" s="238"/>
      <c r="J778" s="225"/>
      <c r="K778" s="181"/>
    </row>
    <row r="779" spans="1:12" ht="43.5" customHeight="1" x14ac:dyDescent="0.25">
      <c r="A779" s="232" t="s">
        <v>38</v>
      </c>
      <c r="B779" s="215"/>
      <c r="C779" s="233" t="s">
        <v>39</v>
      </c>
      <c r="D779" s="233"/>
      <c r="E779" s="233"/>
      <c r="F779" s="246">
        <v>2.8522522522522524</v>
      </c>
      <c r="G779" s="238">
        <v>2.4126126126126128</v>
      </c>
      <c r="H779" s="225">
        <v>5.9868026394721046</v>
      </c>
      <c r="I779" s="238">
        <v>42.673951696147256</v>
      </c>
      <c r="J779" s="224">
        <v>1.17</v>
      </c>
      <c r="K779" s="181" t="s">
        <v>40</v>
      </c>
    </row>
    <row r="780" spans="1:12" ht="19.5" customHeight="1" x14ac:dyDescent="0.25">
      <c r="A780" s="232"/>
      <c r="B780" s="215" t="s">
        <v>41</v>
      </c>
      <c r="C780" s="233"/>
      <c r="D780" s="233">
        <v>2.5</v>
      </c>
      <c r="E780" s="233">
        <v>2.5</v>
      </c>
      <c r="F780" s="234"/>
      <c r="G780" s="233"/>
      <c r="H780" s="224"/>
      <c r="I780" s="233"/>
      <c r="J780" s="224"/>
      <c r="K780" s="181"/>
    </row>
    <row r="781" spans="1:12" ht="19.5" customHeight="1" x14ac:dyDescent="0.25">
      <c r="A781" s="232"/>
      <c r="B781" s="215" t="s">
        <v>35</v>
      </c>
      <c r="C781" s="233"/>
      <c r="D781" s="233">
        <v>6</v>
      </c>
      <c r="E781" s="233">
        <v>6</v>
      </c>
      <c r="F781" s="234"/>
      <c r="G781" s="233"/>
      <c r="H781" s="224"/>
      <c r="I781" s="233"/>
      <c r="J781" s="224"/>
      <c r="K781" s="181"/>
    </row>
    <row r="782" spans="1:12" ht="19.5" customHeight="1" x14ac:dyDescent="0.25">
      <c r="A782" s="234"/>
      <c r="B782" s="215" t="s">
        <v>33</v>
      </c>
      <c r="C782" s="233"/>
      <c r="D782" s="233">
        <v>90</v>
      </c>
      <c r="E782" s="233">
        <v>90</v>
      </c>
      <c r="F782" s="234"/>
      <c r="G782" s="233"/>
      <c r="H782" s="224"/>
      <c r="I782" s="233"/>
      <c r="J782" s="224"/>
      <c r="K782" s="181"/>
    </row>
    <row r="783" spans="1:12" ht="19.5" customHeight="1" x14ac:dyDescent="0.25">
      <c r="A783" s="234"/>
      <c r="B783" s="215" t="s">
        <v>34</v>
      </c>
      <c r="C783" s="233"/>
      <c r="D783" s="234">
        <v>108</v>
      </c>
      <c r="E783" s="233">
        <v>108</v>
      </c>
      <c r="F783" s="234"/>
      <c r="G783" s="233"/>
      <c r="H783" s="224"/>
      <c r="I783" s="233"/>
      <c r="J783" s="224"/>
      <c r="K783" s="181"/>
    </row>
    <row r="784" spans="1:12" s="400" customFormat="1" ht="28.5" customHeight="1" x14ac:dyDescent="0.25">
      <c r="A784" s="255" t="s">
        <v>108</v>
      </c>
      <c r="B784" s="256"/>
      <c r="C784" s="444" t="s">
        <v>491</v>
      </c>
      <c r="D784" s="260"/>
      <c r="E784" s="257"/>
      <c r="F784" s="265">
        <v>4.55</v>
      </c>
      <c r="G784" s="209">
        <v>7.02</v>
      </c>
      <c r="H784" s="208">
        <v>12.92</v>
      </c>
      <c r="I784" s="265">
        <v>132.83000000000001</v>
      </c>
      <c r="J784" s="209"/>
      <c r="K784" s="467" t="s">
        <v>109</v>
      </c>
      <c r="L784" s="468"/>
    </row>
    <row r="785" spans="1:11" s="400" customFormat="1" ht="19.5" customHeight="1" x14ac:dyDescent="0.25">
      <c r="A785" s="255"/>
      <c r="B785" s="256" t="s">
        <v>45</v>
      </c>
      <c r="C785" s="257"/>
      <c r="D785" s="260">
        <v>25</v>
      </c>
      <c r="E785" s="257">
        <v>25</v>
      </c>
      <c r="F785" s="265"/>
      <c r="G785" s="209"/>
      <c r="H785" s="209"/>
      <c r="I785" s="265"/>
      <c r="J785" s="265"/>
      <c r="K785" s="180"/>
    </row>
    <row r="786" spans="1:11" s="400" customFormat="1" ht="19.5" customHeight="1" x14ac:dyDescent="0.25">
      <c r="A786" s="255"/>
      <c r="B786" s="256" t="s">
        <v>110</v>
      </c>
      <c r="C786" s="257"/>
      <c r="D786" s="260">
        <v>10.199999999999999</v>
      </c>
      <c r="E786" s="257">
        <v>10</v>
      </c>
      <c r="F786" s="265"/>
      <c r="G786" s="209"/>
      <c r="H786" s="209"/>
      <c r="I786" s="265"/>
      <c r="J786" s="265"/>
      <c r="K786" s="180"/>
    </row>
    <row r="787" spans="1:11" s="400" customFormat="1" ht="19.5" customHeight="1" thickBot="1" x14ac:dyDescent="0.3">
      <c r="A787" s="255"/>
      <c r="B787" s="256" t="s">
        <v>37</v>
      </c>
      <c r="C787" s="257"/>
      <c r="D787" s="260">
        <v>5</v>
      </c>
      <c r="E787" s="257">
        <v>5</v>
      </c>
      <c r="F787" s="265" t="s">
        <v>8</v>
      </c>
      <c r="G787" s="209"/>
      <c r="H787" s="209"/>
      <c r="I787" s="265"/>
      <c r="J787" s="265"/>
      <c r="K787" s="180"/>
    </row>
    <row r="788" spans="1:11" ht="19.5" customHeight="1" thickBot="1" x14ac:dyDescent="0.3">
      <c r="A788" s="250" t="s">
        <v>46</v>
      </c>
      <c r="B788" s="251"/>
      <c r="C788" s="296">
        <f>25+15+186+143</f>
        <v>369</v>
      </c>
      <c r="D788" s="270"/>
      <c r="E788" s="241"/>
      <c r="F788" s="254">
        <f>F784+F779+F773</f>
        <v>13.189537681393968</v>
      </c>
      <c r="G788" s="254">
        <f t="shared" ref="G788:J788" si="30">G784+G779+G773</f>
        <v>15.70993796191401</v>
      </c>
      <c r="H788" s="254">
        <f t="shared" si="30"/>
        <v>45.195724795160729</v>
      </c>
      <c r="I788" s="254">
        <f t="shared" si="30"/>
        <v>361.16443073806346</v>
      </c>
      <c r="J788" s="254">
        <f t="shared" si="30"/>
        <v>1.8399999999999999</v>
      </c>
      <c r="K788" s="192"/>
    </row>
    <row r="789" spans="1:11" ht="19.5" customHeight="1" x14ac:dyDescent="0.25">
      <c r="A789" s="226"/>
      <c r="B789" s="245" t="s">
        <v>47</v>
      </c>
      <c r="C789" s="249"/>
      <c r="D789" s="309"/>
      <c r="E789" s="228"/>
      <c r="F789" s="225"/>
      <c r="G789" s="238"/>
      <c r="H789" s="225"/>
      <c r="I789" s="238"/>
      <c r="J789" s="225"/>
      <c r="K789" s="190"/>
    </row>
    <row r="790" spans="1:11" ht="56.25" customHeight="1" thickBot="1" x14ac:dyDescent="0.3">
      <c r="A790" s="2" t="s">
        <v>175</v>
      </c>
      <c r="B790" s="9"/>
      <c r="C790" s="20">
        <v>125</v>
      </c>
      <c r="D790" s="25">
        <v>125</v>
      </c>
      <c r="E790" s="20">
        <v>125</v>
      </c>
      <c r="F790" s="6">
        <v>0.625</v>
      </c>
      <c r="G790" s="5"/>
      <c r="H790" s="6">
        <v>12.62</v>
      </c>
      <c r="I790" s="5">
        <v>52.77</v>
      </c>
      <c r="J790" s="6">
        <v>2.5</v>
      </c>
      <c r="K790" s="358" t="s">
        <v>112</v>
      </c>
    </row>
    <row r="791" spans="1:11" ht="19.5" customHeight="1" thickBot="1" x14ac:dyDescent="0.3">
      <c r="A791" s="250" t="s">
        <v>46</v>
      </c>
      <c r="B791" s="251"/>
      <c r="C791" s="252">
        <v>125</v>
      </c>
      <c r="D791" s="270"/>
      <c r="E791" s="241"/>
      <c r="F791" s="271">
        <f>F790</f>
        <v>0.625</v>
      </c>
      <c r="G791" s="254">
        <f>G790</f>
        <v>0</v>
      </c>
      <c r="H791" s="271">
        <f>H790</f>
        <v>12.62</v>
      </c>
      <c r="I791" s="254">
        <f>I790</f>
        <v>52.77</v>
      </c>
      <c r="J791" s="271">
        <f>J790</f>
        <v>2.5</v>
      </c>
      <c r="K791" s="192"/>
    </row>
    <row r="792" spans="1:11" ht="19.5" customHeight="1" x14ac:dyDescent="0.25">
      <c r="A792" s="232"/>
      <c r="B792" s="216" t="s">
        <v>50</v>
      </c>
      <c r="C792" s="249"/>
      <c r="D792" s="224"/>
      <c r="E792" s="234"/>
      <c r="F792" s="230"/>
      <c r="G792" s="230"/>
      <c r="H792" s="231"/>
      <c r="I792" s="230"/>
      <c r="J792" s="225"/>
      <c r="K792" s="181"/>
    </row>
    <row r="793" spans="1:11" s="408" customFormat="1" ht="31.5" customHeight="1" x14ac:dyDescent="0.25">
      <c r="A793" s="461" t="s">
        <v>350</v>
      </c>
      <c r="B793" s="469"/>
      <c r="C793" s="257">
        <v>40</v>
      </c>
      <c r="D793" s="443"/>
      <c r="E793" s="483"/>
      <c r="F793" s="470">
        <v>0.56999999999999995</v>
      </c>
      <c r="G793" s="470">
        <v>2.44</v>
      </c>
      <c r="H793" s="471">
        <v>3.34</v>
      </c>
      <c r="I793" s="470">
        <v>37.56</v>
      </c>
      <c r="J793" s="471"/>
      <c r="K793" s="479" t="s">
        <v>351</v>
      </c>
    </row>
    <row r="794" spans="1:11" s="408" customFormat="1" ht="19.5" customHeight="1" x14ac:dyDescent="0.25">
      <c r="A794" s="461"/>
      <c r="B794" s="469" t="s">
        <v>122</v>
      </c>
      <c r="C794" s="257"/>
      <c r="D794" s="443">
        <v>48.64</v>
      </c>
      <c r="E794" s="483">
        <v>38</v>
      </c>
      <c r="F794" s="470"/>
      <c r="G794" s="471"/>
      <c r="H794" s="470"/>
      <c r="I794" s="471"/>
      <c r="J794" s="257"/>
      <c r="K794" s="480"/>
    </row>
    <row r="795" spans="1:11" s="408" customFormat="1" ht="19.5" customHeight="1" x14ac:dyDescent="0.25">
      <c r="A795" s="461"/>
      <c r="B795" s="469" t="s">
        <v>72</v>
      </c>
      <c r="C795" s="257"/>
      <c r="D795" s="443">
        <v>2.4</v>
      </c>
      <c r="E795" s="483">
        <v>2.4</v>
      </c>
      <c r="F795" s="470"/>
      <c r="G795" s="471"/>
      <c r="H795" s="470"/>
      <c r="I795" s="471"/>
      <c r="J795" s="257"/>
      <c r="K795" s="480"/>
    </row>
    <row r="796" spans="1:11" ht="49.5" customHeight="1" x14ac:dyDescent="0.25">
      <c r="A796" s="232" t="s">
        <v>541</v>
      </c>
      <c r="B796" s="215"/>
      <c r="C796" s="62" t="s">
        <v>381</v>
      </c>
      <c r="D796" s="25"/>
      <c r="E796" s="7"/>
      <c r="F796" s="5">
        <v>2.5499999999999998</v>
      </c>
      <c r="G796" s="5">
        <v>2.95</v>
      </c>
      <c r="H796" s="6">
        <v>8.06</v>
      </c>
      <c r="I796" s="5">
        <v>72.05</v>
      </c>
      <c r="J796" s="6"/>
      <c r="K796" s="1" t="s">
        <v>542</v>
      </c>
    </row>
    <row r="797" spans="1:11" ht="19.5" customHeight="1" x14ac:dyDescent="0.25">
      <c r="A797" s="232"/>
      <c r="B797" s="3" t="s">
        <v>117</v>
      </c>
      <c r="C797" s="416"/>
      <c r="D797" s="68">
        <v>59.85</v>
      </c>
      <c r="E797" s="67">
        <v>45</v>
      </c>
      <c r="F797" s="238"/>
      <c r="G797" s="238"/>
      <c r="H797" s="225"/>
      <c r="I797" s="238"/>
      <c r="J797" s="225"/>
      <c r="K797" s="181"/>
    </row>
    <row r="798" spans="1:11" ht="19.5" customHeight="1" x14ac:dyDescent="0.25">
      <c r="A798" s="232"/>
      <c r="B798" s="3" t="s">
        <v>486</v>
      </c>
      <c r="C798" s="416"/>
      <c r="D798" s="68">
        <v>3</v>
      </c>
      <c r="E798" s="67">
        <v>3</v>
      </c>
      <c r="F798" s="238"/>
      <c r="G798" s="238"/>
      <c r="H798" s="225"/>
      <c r="I798" s="238"/>
      <c r="J798" s="225"/>
      <c r="K798" s="181"/>
    </row>
    <row r="799" spans="1:11" ht="19.5" customHeight="1" x14ac:dyDescent="0.25">
      <c r="A799" s="232"/>
      <c r="B799" s="3" t="s">
        <v>51</v>
      </c>
      <c r="C799" s="416"/>
      <c r="D799" s="68">
        <v>7.5</v>
      </c>
      <c r="E799" s="67">
        <v>6</v>
      </c>
      <c r="F799" s="238"/>
      <c r="G799" s="238"/>
      <c r="H799" s="225"/>
      <c r="I799" s="238"/>
      <c r="J799" s="225"/>
      <c r="K799" s="181"/>
    </row>
    <row r="800" spans="1:11" ht="19.5" customHeight="1" x14ac:dyDescent="0.25">
      <c r="A800" s="232"/>
      <c r="B800" s="3" t="s">
        <v>118</v>
      </c>
      <c r="C800" s="416"/>
      <c r="D800" s="68">
        <v>7.14</v>
      </c>
      <c r="E800" s="67">
        <v>6</v>
      </c>
      <c r="F800" s="238"/>
      <c r="G800" s="238"/>
      <c r="H800" s="225"/>
      <c r="I800" s="238"/>
      <c r="J800" s="225"/>
      <c r="K800" s="181"/>
    </row>
    <row r="801" spans="1:11" ht="19.5" customHeight="1" x14ac:dyDescent="0.25">
      <c r="A801" s="232"/>
      <c r="B801" s="3" t="s">
        <v>72</v>
      </c>
      <c r="C801" s="416"/>
      <c r="D801" s="68">
        <v>1.5</v>
      </c>
      <c r="E801" s="67">
        <v>1.5</v>
      </c>
      <c r="F801" s="238"/>
      <c r="G801" s="238"/>
      <c r="H801" s="225"/>
      <c r="I801" s="238"/>
      <c r="J801" s="225"/>
      <c r="K801" s="181"/>
    </row>
    <row r="802" spans="1:11" ht="19.5" customHeight="1" x14ac:dyDescent="0.25">
      <c r="A802" s="232"/>
      <c r="B802" s="3" t="s">
        <v>164</v>
      </c>
      <c r="C802" s="416"/>
      <c r="D802" s="68">
        <v>105</v>
      </c>
      <c r="E802" s="67">
        <v>105</v>
      </c>
      <c r="F802" s="238"/>
      <c r="G802" s="238"/>
      <c r="H802" s="225"/>
      <c r="I802" s="238"/>
      <c r="J802" s="225"/>
      <c r="K802" s="181"/>
    </row>
    <row r="803" spans="1:11" ht="36" customHeight="1" x14ac:dyDescent="0.25">
      <c r="A803" s="232"/>
      <c r="B803" s="3" t="s">
        <v>225</v>
      </c>
      <c r="C803" s="416"/>
      <c r="D803" s="68">
        <v>0.5</v>
      </c>
      <c r="E803" s="67">
        <v>0.5</v>
      </c>
      <c r="F803" s="238"/>
      <c r="G803" s="238"/>
      <c r="H803" s="225"/>
      <c r="I803" s="238"/>
      <c r="J803" s="225"/>
      <c r="K803" s="181"/>
    </row>
    <row r="804" spans="1:11" ht="33" customHeight="1" x14ac:dyDescent="0.25">
      <c r="A804" s="232"/>
      <c r="B804" s="215" t="s">
        <v>56</v>
      </c>
      <c r="C804" s="249"/>
      <c r="D804" s="224">
        <v>11.9</v>
      </c>
      <c r="E804" s="233">
        <v>11.4</v>
      </c>
      <c r="F804" s="225"/>
      <c r="G804" s="238"/>
      <c r="H804" s="225"/>
      <c r="I804" s="238"/>
      <c r="J804" s="225"/>
      <c r="K804" s="181"/>
    </row>
    <row r="805" spans="1:11" ht="19.5" customHeight="1" x14ac:dyDescent="0.25">
      <c r="A805" s="232"/>
      <c r="B805" s="215" t="s">
        <v>57</v>
      </c>
      <c r="C805" s="249"/>
      <c r="D805" s="224">
        <v>11.97</v>
      </c>
      <c r="E805" s="233">
        <v>11.4</v>
      </c>
      <c r="F805" s="225"/>
      <c r="G805" s="238"/>
      <c r="H805" s="225"/>
      <c r="I805" s="238"/>
      <c r="J805" s="225"/>
      <c r="K805" s="181"/>
    </row>
    <row r="806" spans="1:11" ht="19.5" customHeight="1" x14ac:dyDescent="0.25">
      <c r="A806" s="232"/>
      <c r="B806" s="215" t="s">
        <v>58</v>
      </c>
      <c r="C806" s="249"/>
      <c r="D806" s="224">
        <v>1.19</v>
      </c>
      <c r="E806" s="233">
        <v>1</v>
      </c>
      <c r="F806" s="225"/>
      <c r="G806" s="238"/>
      <c r="H806" s="225"/>
      <c r="I806" s="238"/>
      <c r="J806" s="225"/>
      <c r="K806" s="181"/>
    </row>
    <row r="807" spans="1:11" ht="19.5" customHeight="1" x14ac:dyDescent="0.25">
      <c r="A807" s="232"/>
      <c r="B807" s="215" t="s">
        <v>59</v>
      </c>
      <c r="C807" s="249"/>
      <c r="D807" s="224">
        <v>0.96</v>
      </c>
      <c r="E807" s="233">
        <v>0.8</v>
      </c>
      <c r="F807" s="225"/>
      <c r="G807" s="238"/>
      <c r="H807" s="225"/>
      <c r="I807" s="238"/>
      <c r="J807" s="225"/>
      <c r="K807" s="181"/>
    </row>
    <row r="808" spans="1:11" ht="19.5" customHeight="1" x14ac:dyDescent="0.25">
      <c r="A808" s="232"/>
      <c r="B808" s="215" t="s">
        <v>60</v>
      </c>
      <c r="C808" s="249"/>
      <c r="D808" s="224">
        <v>1</v>
      </c>
      <c r="E808" s="233">
        <v>1</v>
      </c>
      <c r="F808" s="225"/>
      <c r="G808" s="238"/>
      <c r="H808" s="225"/>
      <c r="I808" s="238"/>
      <c r="J808" s="225"/>
      <c r="K808" s="181"/>
    </row>
    <row r="809" spans="1:11" ht="19.5" customHeight="1" x14ac:dyDescent="0.25">
      <c r="A809" s="232"/>
      <c r="B809" s="210" t="s">
        <v>36</v>
      </c>
      <c r="C809" s="249"/>
      <c r="D809" s="224">
        <v>0.1</v>
      </c>
      <c r="E809" s="233">
        <v>0.1</v>
      </c>
      <c r="F809" s="225"/>
      <c r="G809" s="238"/>
      <c r="H809" s="225"/>
      <c r="I809" s="238"/>
      <c r="J809" s="225"/>
      <c r="K809" s="181"/>
    </row>
    <row r="810" spans="1:11" ht="30" customHeight="1" x14ac:dyDescent="0.25">
      <c r="A810" s="232"/>
      <c r="B810" s="210" t="s">
        <v>301</v>
      </c>
      <c r="C810" s="249"/>
      <c r="D810" s="224"/>
      <c r="E810" s="233">
        <v>14.3</v>
      </c>
      <c r="F810" s="225"/>
      <c r="G810" s="238"/>
      <c r="H810" s="225"/>
      <c r="I810" s="238"/>
      <c r="J810" s="225"/>
      <c r="K810" s="181"/>
    </row>
    <row r="811" spans="1:11" ht="19.5" customHeight="1" x14ac:dyDescent="0.25">
      <c r="A811" s="232"/>
      <c r="B811" s="215" t="s">
        <v>62</v>
      </c>
      <c r="C811" s="249"/>
      <c r="D811" s="258"/>
      <c r="E811" s="233">
        <v>10</v>
      </c>
      <c r="F811" s="225"/>
      <c r="G811" s="238"/>
      <c r="H811" s="225"/>
      <c r="I811" s="238"/>
      <c r="J811" s="225"/>
      <c r="K811" s="181"/>
    </row>
    <row r="812" spans="1:11" ht="19.5" customHeight="1" x14ac:dyDescent="0.25">
      <c r="A812" s="232"/>
      <c r="B812" s="215" t="s">
        <v>126</v>
      </c>
      <c r="C812" s="233"/>
      <c r="D812" s="225">
        <v>5</v>
      </c>
      <c r="E812" s="246">
        <v>5</v>
      </c>
      <c r="F812" s="238"/>
      <c r="G812" s="238"/>
      <c r="H812" s="225"/>
      <c r="I812" s="238"/>
      <c r="J812" s="225"/>
      <c r="K812" s="12"/>
    </row>
    <row r="813" spans="1:11" ht="42.75" customHeight="1" x14ac:dyDescent="0.25">
      <c r="A813" s="232" t="s">
        <v>263</v>
      </c>
      <c r="B813" s="215"/>
      <c r="C813" s="233" t="s">
        <v>340</v>
      </c>
      <c r="D813" s="224"/>
      <c r="E813" s="234"/>
      <c r="F813" s="238">
        <v>6.1159999999999997</v>
      </c>
      <c r="G813" s="238">
        <v>5.33</v>
      </c>
      <c r="H813" s="225">
        <v>7.3659999999999997</v>
      </c>
      <c r="I813" s="238">
        <v>102.2</v>
      </c>
      <c r="J813" s="225">
        <v>0.16</v>
      </c>
      <c r="K813" s="12" t="s">
        <v>265</v>
      </c>
    </row>
    <row r="814" spans="1:11" ht="19.5" customHeight="1" x14ac:dyDescent="0.25">
      <c r="A814" s="232"/>
      <c r="B814" s="215" t="s">
        <v>88</v>
      </c>
      <c r="C814" s="233"/>
      <c r="D814" s="224">
        <v>45.22</v>
      </c>
      <c r="E814" s="234">
        <v>33</v>
      </c>
      <c r="F814" s="238"/>
      <c r="G814" s="238"/>
      <c r="H814" s="225"/>
      <c r="I814" s="238"/>
      <c r="J814" s="225"/>
      <c r="K814" s="12"/>
    </row>
    <row r="815" spans="1:11" ht="19.5" customHeight="1" x14ac:dyDescent="0.25">
      <c r="A815" s="215"/>
      <c r="B815" s="215" t="s">
        <v>162</v>
      </c>
      <c r="C815" s="233"/>
      <c r="D815" s="224">
        <v>34.65</v>
      </c>
      <c r="E815" s="234">
        <v>33</v>
      </c>
      <c r="F815" s="238"/>
      <c r="G815" s="238"/>
      <c r="H815" s="225"/>
      <c r="I815" s="238"/>
      <c r="J815" s="225"/>
      <c r="K815" s="12"/>
    </row>
    <row r="816" spans="1:11" ht="19.5" customHeight="1" x14ac:dyDescent="0.25">
      <c r="A816" s="215"/>
      <c r="B816" s="215" t="s">
        <v>36</v>
      </c>
      <c r="C816" s="233"/>
      <c r="D816" s="224">
        <v>0.5</v>
      </c>
      <c r="E816" s="234">
        <v>0.5</v>
      </c>
      <c r="F816" s="238"/>
      <c r="G816" s="238"/>
      <c r="H816" s="225"/>
      <c r="I816" s="238"/>
      <c r="J816" s="225"/>
      <c r="K816" s="12"/>
    </row>
    <row r="817" spans="1:11" ht="19.5" customHeight="1" x14ac:dyDescent="0.25">
      <c r="A817" s="215"/>
      <c r="B817" s="215" t="s">
        <v>89</v>
      </c>
      <c r="C817" s="233"/>
      <c r="D817" s="224">
        <v>9</v>
      </c>
      <c r="E817" s="234">
        <v>9</v>
      </c>
      <c r="F817" s="238"/>
      <c r="G817" s="238"/>
      <c r="H817" s="225"/>
      <c r="I817" s="238"/>
      <c r="J817" s="225"/>
      <c r="K817" s="12"/>
    </row>
    <row r="818" spans="1:11" ht="19.5" customHeight="1" x14ac:dyDescent="0.25">
      <c r="A818" s="215"/>
      <c r="B818" s="215" t="s">
        <v>90</v>
      </c>
      <c r="C818" s="233"/>
      <c r="D818" s="225">
        <v>13</v>
      </c>
      <c r="E818" s="246">
        <v>13</v>
      </c>
      <c r="F818" s="238"/>
      <c r="G818" s="238"/>
      <c r="H818" s="225"/>
      <c r="I818" s="238"/>
      <c r="J818" s="225"/>
      <c r="K818" s="181"/>
    </row>
    <row r="819" spans="1:11" ht="19.5" customHeight="1" x14ac:dyDescent="0.25">
      <c r="A819" s="215"/>
      <c r="B819" s="215" t="s">
        <v>91</v>
      </c>
      <c r="C819" s="233"/>
      <c r="D819" s="225">
        <v>5</v>
      </c>
      <c r="E819" s="246">
        <v>5</v>
      </c>
      <c r="F819" s="238"/>
      <c r="G819" s="238"/>
      <c r="H819" s="225"/>
      <c r="I819" s="238"/>
      <c r="J819" s="225"/>
      <c r="K819" s="181"/>
    </row>
    <row r="820" spans="1:11" ht="19.5" customHeight="1" x14ac:dyDescent="0.25">
      <c r="A820" s="215"/>
      <c r="B820" s="215" t="s">
        <v>71</v>
      </c>
      <c r="C820" s="233"/>
      <c r="D820" s="225"/>
      <c r="E820" s="246">
        <v>58</v>
      </c>
      <c r="F820" s="238"/>
      <c r="G820" s="238"/>
      <c r="H820" s="225"/>
      <c r="I820" s="238"/>
      <c r="J820" s="225"/>
      <c r="K820" s="181"/>
    </row>
    <row r="821" spans="1:11" ht="19.5" customHeight="1" x14ac:dyDescent="0.25">
      <c r="A821" s="215"/>
      <c r="B821" s="215" t="s">
        <v>72</v>
      </c>
      <c r="C821" s="233"/>
      <c r="D821" s="225">
        <v>2</v>
      </c>
      <c r="E821" s="246">
        <v>2</v>
      </c>
      <c r="F821" s="238"/>
      <c r="G821" s="238"/>
      <c r="H821" s="225"/>
      <c r="I821" s="238"/>
      <c r="J821" s="225"/>
      <c r="K821" s="181"/>
    </row>
    <row r="822" spans="1:11" ht="19.5" customHeight="1" x14ac:dyDescent="0.25">
      <c r="A822" s="215"/>
      <c r="B822" s="215" t="s">
        <v>37</v>
      </c>
      <c r="C822" s="233"/>
      <c r="D822" s="225">
        <v>2</v>
      </c>
      <c r="E822" s="246">
        <v>2</v>
      </c>
      <c r="F822" s="238"/>
      <c r="G822" s="238"/>
      <c r="H822" s="225"/>
      <c r="I822" s="238"/>
      <c r="J822" s="225"/>
      <c r="K822" s="181"/>
    </row>
    <row r="823" spans="1:11" ht="30.75" customHeight="1" x14ac:dyDescent="0.25">
      <c r="A823" s="215" t="s">
        <v>266</v>
      </c>
      <c r="B823" s="215"/>
      <c r="C823" s="233">
        <v>110</v>
      </c>
      <c r="D823" s="225"/>
      <c r="E823" s="246"/>
      <c r="F823" s="238">
        <v>3.7927999999999997</v>
      </c>
      <c r="G823" s="238">
        <v>4.3911999999999995</v>
      </c>
      <c r="H823" s="225">
        <v>20.917599999999997</v>
      </c>
      <c r="I823" s="238">
        <v>138.16</v>
      </c>
      <c r="J823" s="225">
        <v>1.99</v>
      </c>
      <c r="K823" s="181" t="s">
        <v>267</v>
      </c>
    </row>
    <row r="824" spans="1:11" ht="19.5" customHeight="1" x14ac:dyDescent="0.25">
      <c r="A824" s="215"/>
      <c r="B824" s="215" t="s">
        <v>268</v>
      </c>
      <c r="C824" s="233"/>
      <c r="D824" s="225">
        <v>30</v>
      </c>
      <c r="E824" s="246">
        <v>30</v>
      </c>
      <c r="F824" s="238"/>
      <c r="G824" s="238"/>
      <c r="H824" s="225"/>
      <c r="I824" s="238"/>
      <c r="J824" s="225"/>
      <c r="K824" s="181"/>
    </row>
    <row r="825" spans="1:11" ht="19.5" customHeight="1" x14ac:dyDescent="0.25">
      <c r="A825" s="215"/>
      <c r="B825" s="215" t="s">
        <v>36</v>
      </c>
      <c r="C825" s="233"/>
      <c r="D825" s="225">
        <v>0.4</v>
      </c>
      <c r="E825" s="246">
        <v>0.4</v>
      </c>
      <c r="F825" s="238"/>
      <c r="G825" s="238"/>
      <c r="H825" s="225"/>
      <c r="I825" s="238"/>
      <c r="J825" s="225"/>
      <c r="K825" s="181"/>
    </row>
    <row r="826" spans="1:11" ht="19.5" customHeight="1" x14ac:dyDescent="0.25">
      <c r="A826" s="215"/>
      <c r="B826" s="215" t="s">
        <v>51</v>
      </c>
      <c r="C826" s="233"/>
      <c r="D826" s="225">
        <v>16.25</v>
      </c>
      <c r="E826" s="246">
        <v>13</v>
      </c>
      <c r="F826" s="238"/>
      <c r="G826" s="238"/>
      <c r="H826" s="225"/>
      <c r="I826" s="238"/>
      <c r="J826" s="225"/>
      <c r="K826" s="181"/>
    </row>
    <row r="827" spans="1:11" ht="19.5" customHeight="1" x14ac:dyDescent="0.25">
      <c r="A827" s="215"/>
      <c r="B827" s="215" t="s">
        <v>58</v>
      </c>
      <c r="C827" s="233"/>
      <c r="D827" s="225">
        <v>12</v>
      </c>
      <c r="E827" s="246">
        <v>10</v>
      </c>
      <c r="F827" s="238"/>
      <c r="G827" s="238"/>
      <c r="H827" s="225"/>
      <c r="I827" s="238"/>
      <c r="J827" s="225"/>
      <c r="K827" s="181"/>
    </row>
    <row r="828" spans="1:11" ht="19.5" customHeight="1" x14ac:dyDescent="0.25">
      <c r="A828" s="215"/>
      <c r="B828" s="215" t="s">
        <v>214</v>
      </c>
      <c r="C828" s="233"/>
      <c r="D828" s="225">
        <v>3</v>
      </c>
      <c r="E828" s="246">
        <v>3</v>
      </c>
      <c r="F828" s="238"/>
      <c r="G828" s="238"/>
      <c r="H828" s="225"/>
      <c r="I828" s="238"/>
      <c r="J828" s="225"/>
      <c r="K828" s="181"/>
    </row>
    <row r="829" spans="1:11" ht="19.5" customHeight="1" x14ac:dyDescent="0.25">
      <c r="A829" s="215"/>
      <c r="B829" s="215" t="s">
        <v>66</v>
      </c>
      <c r="C829" s="233"/>
      <c r="D829" s="225">
        <v>4</v>
      </c>
      <c r="E829" s="246">
        <v>4</v>
      </c>
      <c r="F829" s="238"/>
      <c r="G829" s="238"/>
      <c r="H829" s="225"/>
      <c r="I829" s="238"/>
      <c r="J829" s="225"/>
      <c r="K829" s="181"/>
    </row>
    <row r="830" spans="1:11" ht="19.5" customHeight="1" x14ac:dyDescent="0.25">
      <c r="A830" s="215" t="s">
        <v>197</v>
      </c>
      <c r="B830" s="215"/>
      <c r="C830" s="233">
        <v>150</v>
      </c>
      <c r="D830" s="225"/>
      <c r="E830" s="246"/>
      <c r="F830" s="238">
        <v>0.45</v>
      </c>
      <c r="G830" s="238">
        <v>0.08</v>
      </c>
      <c r="H830" s="225">
        <v>13.5</v>
      </c>
      <c r="I830" s="238">
        <v>62.7</v>
      </c>
      <c r="J830" s="225">
        <v>0.83</v>
      </c>
      <c r="K830" s="181" t="s">
        <v>198</v>
      </c>
    </row>
    <row r="831" spans="1:11" ht="19.5" customHeight="1" x14ac:dyDescent="0.25">
      <c r="A831" s="215"/>
      <c r="B831" s="215" t="s">
        <v>199</v>
      </c>
      <c r="C831" s="233"/>
      <c r="D831" s="225">
        <v>17.5</v>
      </c>
      <c r="E831" s="246">
        <v>17.5</v>
      </c>
      <c r="F831" s="238"/>
      <c r="G831" s="238"/>
      <c r="H831" s="225"/>
      <c r="I831" s="238"/>
      <c r="J831" s="225"/>
      <c r="K831" s="181"/>
    </row>
    <row r="832" spans="1:11" ht="19.5" customHeight="1" x14ac:dyDescent="0.25">
      <c r="A832" s="215"/>
      <c r="B832" s="215" t="s">
        <v>35</v>
      </c>
      <c r="C832" s="233"/>
      <c r="D832" s="225">
        <v>5</v>
      </c>
      <c r="E832" s="246">
        <v>5</v>
      </c>
      <c r="F832" s="238"/>
      <c r="G832" s="238"/>
      <c r="H832" s="225"/>
      <c r="I832" s="238"/>
      <c r="J832" s="225"/>
      <c r="K832" s="181"/>
    </row>
    <row r="833" spans="1:11" ht="19.5" customHeight="1" x14ac:dyDescent="0.25">
      <c r="A833" s="215"/>
      <c r="B833" s="215" t="s">
        <v>77</v>
      </c>
      <c r="C833" s="233"/>
      <c r="D833" s="225">
        <v>150</v>
      </c>
      <c r="E833" s="246">
        <v>150</v>
      </c>
      <c r="F833" s="238"/>
      <c r="G833" s="238"/>
      <c r="H833" s="225"/>
      <c r="I833" s="238"/>
      <c r="J833" s="225"/>
      <c r="K833" s="181"/>
    </row>
    <row r="834" spans="1:11" ht="27.75" customHeight="1" thickBot="1" x14ac:dyDescent="0.3">
      <c r="A834" s="232" t="s">
        <v>79</v>
      </c>
      <c r="B834" s="215"/>
      <c r="C834" s="233">
        <v>35</v>
      </c>
      <c r="D834" s="224">
        <v>35</v>
      </c>
      <c r="E834" s="234">
        <v>35</v>
      </c>
      <c r="F834" s="238">
        <v>2.31</v>
      </c>
      <c r="G834" s="269">
        <v>0.42</v>
      </c>
      <c r="H834" s="225">
        <v>13.860000000000001</v>
      </c>
      <c r="I834" s="269">
        <v>69.3</v>
      </c>
      <c r="J834" s="224"/>
      <c r="K834" s="196" t="s">
        <v>80</v>
      </c>
    </row>
    <row r="835" spans="1:11" ht="19.5" customHeight="1" thickBot="1" x14ac:dyDescent="0.3">
      <c r="A835" s="250" t="s">
        <v>46</v>
      </c>
      <c r="B835" s="251"/>
      <c r="C835" s="252">
        <f>C834+C830+C823+52+150+15+C793</f>
        <v>552</v>
      </c>
      <c r="D835" s="270"/>
      <c r="E835" s="253"/>
      <c r="F835" s="254">
        <f>F834+F830+F823+F813+F796+F793</f>
        <v>15.788799999999998</v>
      </c>
      <c r="G835" s="254">
        <f t="shared" ref="G835:J835" si="31">G834+G830+G823+G813+G796+G793</f>
        <v>15.611199999999998</v>
      </c>
      <c r="H835" s="254">
        <f t="shared" si="31"/>
        <v>67.043599999999998</v>
      </c>
      <c r="I835" s="254">
        <f t="shared" si="31"/>
        <v>481.96999999999997</v>
      </c>
      <c r="J835" s="254">
        <f t="shared" si="31"/>
        <v>2.98</v>
      </c>
      <c r="K835" s="192"/>
    </row>
    <row r="836" spans="1:11" ht="19.5" customHeight="1" x14ac:dyDescent="0.25">
      <c r="A836" s="224"/>
      <c r="B836" s="303" t="s">
        <v>81</v>
      </c>
      <c r="C836" s="233"/>
      <c r="D836" s="224"/>
      <c r="E836" s="233"/>
      <c r="F836" s="225"/>
      <c r="G836" s="230"/>
      <c r="H836" s="225"/>
      <c r="I836" s="230"/>
      <c r="J836" s="225"/>
      <c r="K836" s="181"/>
    </row>
    <row r="837" spans="1:11" s="400" customFormat="1" ht="28.5" customHeight="1" x14ac:dyDescent="0.25">
      <c r="A837" s="3" t="s">
        <v>356</v>
      </c>
      <c r="B837" s="441"/>
      <c r="C837" s="477">
        <v>150</v>
      </c>
      <c r="D837" s="67"/>
      <c r="E837" s="68"/>
      <c r="F837" s="67">
        <v>8.3761500000000009</v>
      </c>
      <c r="G837" s="68">
        <v>9.2214000000000009</v>
      </c>
      <c r="H837" s="67">
        <v>20.921550000000003</v>
      </c>
      <c r="I837" s="68">
        <v>201.375</v>
      </c>
      <c r="J837" s="67">
        <v>0.87749999999999995</v>
      </c>
      <c r="K837" s="411" t="s">
        <v>198</v>
      </c>
    </row>
    <row r="838" spans="1:11" s="400" customFormat="1" ht="30" customHeight="1" x14ac:dyDescent="0.25">
      <c r="A838" s="3"/>
      <c r="B838" s="215" t="s">
        <v>56</v>
      </c>
      <c r="C838" s="66"/>
      <c r="D838" s="67">
        <v>39</v>
      </c>
      <c r="E838" s="68">
        <v>37.5</v>
      </c>
      <c r="F838" s="67"/>
      <c r="G838" s="68"/>
      <c r="H838" s="67"/>
      <c r="I838" s="68"/>
      <c r="J838" s="67"/>
      <c r="K838" s="411"/>
    </row>
    <row r="839" spans="1:11" s="400" customFormat="1" ht="19.5" customHeight="1" x14ac:dyDescent="0.25">
      <c r="A839" s="3"/>
      <c r="B839" s="3" t="s">
        <v>57</v>
      </c>
      <c r="C839" s="66"/>
      <c r="D839" s="67">
        <v>39</v>
      </c>
      <c r="E839" s="68">
        <v>37.5</v>
      </c>
      <c r="F839" s="67"/>
      <c r="G839" s="68"/>
      <c r="H839" s="67"/>
      <c r="I839" s="68"/>
      <c r="J839" s="67"/>
      <c r="K839" s="411"/>
    </row>
    <row r="840" spans="1:11" s="400" customFormat="1" ht="19.5" customHeight="1" x14ac:dyDescent="0.25">
      <c r="A840" s="3"/>
      <c r="B840" s="3" t="s">
        <v>365</v>
      </c>
      <c r="C840" s="66"/>
      <c r="D840" s="67">
        <v>0.75</v>
      </c>
      <c r="E840" s="68">
        <v>0.75</v>
      </c>
      <c r="F840" s="67"/>
      <c r="G840" s="68"/>
      <c r="H840" s="67"/>
      <c r="I840" s="68"/>
      <c r="J840" s="67"/>
      <c r="K840" s="411"/>
    </row>
    <row r="841" spans="1:11" s="400" customFormat="1" ht="33.75" customHeight="1" x14ac:dyDescent="0.25">
      <c r="A841" s="3"/>
      <c r="B841" s="3" t="s">
        <v>355</v>
      </c>
      <c r="C841" s="66"/>
      <c r="D841" s="67"/>
      <c r="E841" s="442">
        <v>30</v>
      </c>
      <c r="F841" s="67"/>
      <c r="G841" s="68"/>
      <c r="H841" s="67"/>
      <c r="I841" s="68"/>
      <c r="J841" s="67"/>
      <c r="K841" s="411"/>
    </row>
    <row r="842" spans="1:11" s="400" customFormat="1" ht="19.5" customHeight="1" x14ac:dyDescent="0.25">
      <c r="A842" s="3"/>
      <c r="B842" s="3" t="s">
        <v>234</v>
      </c>
      <c r="C842" s="66"/>
      <c r="D842" s="67">
        <v>26.3</v>
      </c>
      <c r="E842" s="68">
        <v>26.3</v>
      </c>
      <c r="F842" s="67"/>
      <c r="G842" s="68"/>
      <c r="H842" s="67"/>
      <c r="I842" s="68"/>
      <c r="J842" s="67"/>
      <c r="K842" s="411"/>
    </row>
    <row r="843" spans="1:11" s="400" customFormat="1" ht="19.5" customHeight="1" x14ac:dyDescent="0.25">
      <c r="A843" s="3"/>
      <c r="B843" s="3" t="s">
        <v>164</v>
      </c>
      <c r="C843" s="66"/>
      <c r="D843" s="67">
        <v>84</v>
      </c>
      <c r="E843" s="68">
        <v>84</v>
      </c>
      <c r="F843" s="67"/>
      <c r="G843" s="68"/>
      <c r="H843" s="67"/>
      <c r="I843" s="68"/>
      <c r="J843" s="67"/>
      <c r="K843" s="411"/>
    </row>
    <row r="844" spans="1:11" s="400" customFormat="1" ht="19.5" customHeight="1" x14ac:dyDescent="0.25">
      <c r="A844" s="3"/>
      <c r="B844" s="3" t="s">
        <v>204</v>
      </c>
      <c r="C844" s="66"/>
      <c r="D844" s="67">
        <v>0.3</v>
      </c>
      <c r="E844" s="68">
        <v>0.3</v>
      </c>
      <c r="F844" s="67"/>
      <c r="G844" s="68"/>
      <c r="H844" s="67"/>
      <c r="I844" s="68"/>
      <c r="J844" s="67"/>
      <c r="K844" s="411"/>
    </row>
    <row r="845" spans="1:11" s="400" customFormat="1" ht="19.5" customHeight="1" x14ac:dyDescent="0.25">
      <c r="A845" s="3"/>
      <c r="B845" s="3" t="s">
        <v>358</v>
      </c>
      <c r="C845" s="66"/>
      <c r="D845" s="67"/>
      <c r="E845" s="442">
        <v>105</v>
      </c>
      <c r="F845" s="67"/>
      <c r="G845" s="68"/>
      <c r="H845" s="67"/>
      <c r="I845" s="68"/>
      <c r="J845" s="67"/>
      <c r="K845" s="411"/>
    </row>
    <row r="846" spans="1:11" s="400" customFormat="1" ht="19.5" customHeight="1" x14ac:dyDescent="0.25">
      <c r="A846" s="3"/>
      <c r="B846" s="3" t="s">
        <v>51</v>
      </c>
      <c r="C846" s="66"/>
      <c r="D846" s="67">
        <v>15</v>
      </c>
      <c r="E846" s="68">
        <v>12</v>
      </c>
      <c r="F846" s="67"/>
      <c r="G846" s="68"/>
      <c r="H846" s="67"/>
      <c r="I846" s="68"/>
      <c r="J846" s="67"/>
      <c r="K846" s="411"/>
    </row>
    <row r="847" spans="1:11" s="400" customFormat="1" ht="19.5" customHeight="1" x14ac:dyDescent="0.25">
      <c r="A847" s="3"/>
      <c r="B847" s="3" t="s">
        <v>118</v>
      </c>
      <c r="C847" s="66"/>
      <c r="D847" s="67">
        <v>18</v>
      </c>
      <c r="E847" s="68">
        <v>15</v>
      </c>
      <c r="F847" s="67"/>
      <c r="G847" s="68"/>
      <c r="H847" s="67"/>
      <c r="I847" s="68"/>
      <c r="J847" s="67"/>
      <c r="K847" s="411"/>
    </row>
    <row r="848" spans="1:11" s="400" customFormat="1" ht="19.5" customHeight="1" x14ac:dyDescent="0.25">
      <c r="A848" s="3"/>
      <c r="B848" s="3" t="s">
        <v>139</v>
      </c>
      <c r="C848" s="66"/>
      <c r="D848" s="67">
        <v>1.5</v>
      </c>
      <c r="E848" s="68">
        <v>1.5</v>
      </c>
      <c r="F848" s="67"/>
      <c r="G848" s="68"/>
      <c r="H848" s="67"/>
      <c r="I848" s="68"/>
      <c r="J848" s="67"/>
      <c r="K848" s="411"/>
    </row>
    <row r="849" spans="1:11" s="400" customFormat="1" ht="30.75" customHeight="1" x14ac:dyDescent="0.25">
      <c r="A849" s="3"/>
      <c r="B849" s="3" t="s">
        <v>357</v>
      </c>
      <c r="C849" s="66"/>
      <c r="D849" s="67"/>
      <c r="E849" s="68">
        <v>15</v>
      </c>
      <c r="F849" s="67"/>
      <c r="G849" s="68"/>
      <c r="H849" s="67"/>
      <c r="I849" s="68"/>
      <c r="J849" s="67"/>
      <c r="K849" s="411"/>
    </row>
    <row r="850" spans="1:11" s="400" customFormat="1" ht="19.5" customHeight="1" x14ac:dyDescent="0.25">
      <c r="A850" s="3"/>
      <c r="B850" s="3" t="s">
        <v>359</v>
      </c>
      <c r="C850" s="66"/>
      <c r="D850" s="67"/>
      <c r="E850" s="442">
        <v>120</v>
      </c>
      <c r="F850" s="67"/>
      <c r="G850" s="68"/>
      <c r="H850" s="67"/>
      <c r="I850" s="68"/>
      <c r="J850" s="67"/>
      <c r="K850" s="411"/>
    </row>
    <row r="851" spans="1:11" ht="19.5" customHeight="1" x14ac:dyDescent="0.25">
      <c r="A851" s="232" t="s">
        <v>166</v>
      </c>
      <c r="B851" s="215"/>
      <c r="C851" s="233" t="s">
        <v>306</v>
      </c>
      <c r="D851" s="224"/>
      <c r="E851" s="233"/>
      <c r="F851" s="225">
        <v>0.5</v>
      </c>
      <c r="G851" s="238">
        <v>0.2</v>
      </c>
      <c r="H851" s="225">
        <v>12.23</v>
      </c>
      <c r="I851" s="238">
        <v>52.5</v>
      </c>
      <c r="J851" s="225">
        <v>75</v>
      </c>
      <c r="K851" s="181" t="s">
        <v>167</v>
      </c>
    </row>
    <row r="852" spans="1:11" ht="19.5" customHeight="1" x14ac:dyDescent="0.25">
      <c r="A852" s="232"/>
      <c r="B852" s="215" t="s">
        <v>168</v>
      </c>
      <c r="C852" s="233"/>
      <c r="D852" s="224">
        <v>15.3</v>
      </c>
      <c r="E852" s="233">
        <v>15</v>
      </c>
      <c r="F852" s="224"/>
      <c r="G852" s="233"/>
      <c r="H852" s="224"/>
      <c r="I852" s="233"/>
      <c r="J852" s="224"/>
      <c r="K852" s="181"/>
    </row>
    <row r="853" spans="1:11" ht="19.5" customHeight="1" x14ac:dyDescent="0.25">
      <c r="A853" s="232"/>
      <c r="B853" s="215" t="s">
        <v>52</v>
      </c>
      <c r="C853" s="233"/>
      <c r="D853" s="224">
        <v>5</v>
      </c>
      <c r="E853" s="233">
        <v>5</v>
      </c>
      <c r="F853" s="224"/>
      <c r="G853" s="233"/>
      <c r="H853" s="224"/>
      <c r="I853" s="233"/>
      <c r="J853" s="224"/>
      <c r="K853" s="181"/>
    </row>
    <row r="854" spans="1:11" ht="19.5" customHeight="1" x14ac:dyDescent="0.25">
      <c r="A854" s="232"/>
      <c r="B854" s="215" t="s">
        <v>77</v>
      </c>
      <c r="C854" s="233"/>
      <c r="D854" s="224">
        <v>150</v>
      </c>
      <c r="E854" s="233">
        <v>150</v>
      </c>
      <c r="F854" s="224"/>
      <c r="G854" s="233"/>
      <c r="H854" s="224"/>
      <c r="I854" s="233"/>
      <c r="J854" s="224"/>
      <c r="K854" s="181"/>
    </row>
    <row r="855" spans="1:11" ht="27.75" customHeight="1" thickBot="1" x14ac:dyDescent="0.3">
      <c r="A855" s="232" t="s">
        <v>69</v>
      </c>
      <c r="B855" s="215"/>
      <c r="C855" s="233">
        <v>20</v>
      </c>
      <c r="D855" s="225">
        <v>20</v>
      </c>
      <c r="E855" s="238">
        <v>20</v>
      </c>
      <c r="F855" s="225">
        <v>1.52</v>
      </c>
      <c r="G855" s="238">
        <v>0.16000000000000003</v>
      </c>
      <c r="H855" s="225">
        <v>9.8400000000000016</v>
      </c>
      <c r="I855" s="238">
        <v>47.000000000000007</v>
      </c>
      <c r="J855" s="225">
        <v>0</v>
      </c>
      <c r="K855" s="181" t="s">
        <v>78</v>
      </c>
    </row>
    <row r="856" spans="1:11" ht="19.5" customHeight="1" thickBot="1" x14ac:dyDescent="0.3">
      <c r="A856" s="250" t="s">
        <v>46</v>
      </c>
      <c r="B856" s="284"/>
      <c r="C856" s="252">
        <f>C855+155+C837</f>
        <v>325</v>
      </c>
      <c r="D856" s="271"/>
      <c r="E856" s="254"/>
      <c r="F856" s="254">
        <f>F837+F851+F855</f>
        <v>10.39615</v>
      </c>
      <c r="G856" s="254">
        <f>G837+G851+G855</f>
        <v>9.5814000000000004</v>
      </c>
      <c r="H856" s="254">
        <f>H837+H851+H855</f>
        <v>42.991550000000004</v>
      </c>
      <c r="I856" s="254">
        <f>I837+I851+I855</f>
        <v>300.875</v>
      </c>
      <c r="J856" s="254">
        <f>J837+J851+J855</f>
        <v>75.877499999999998</v>
      </c>
      <c r="K856" s="189"/>
    </row>
    <row r="857" spans="1:11" ht="19.5" customHeight="1" thickBot="1" x14ac:dyDescent="0.3">
      <c r="A857" s="250" t="s">
        <v>97</v>
      </c>
      <c r="B857" s="284"/>
      <c r="C857" s="254">
        <f>C856+C791+C788</f>
        <v>819</v>
      </c>
      <c r="D857" s="254"/>
      <c r="E857" s="254"/>
      <c r="F857" s="254">
        <f>F856+F835+F791+F788</f>
        <v>39.999487681393973</v>
      </c>
      <c r="G857" s="254">
        <f t="shared" ref="G857:J857" si="32">G856+G835+G791+G788</f>
        <v>40.902537961914007</v>
      </c>
      <c r="H857" s="254">
        <f t="shared" si="32"/>
        <v>167.85087479516073</v>
      </c>
      <c r="I857" s="254">
        <f t="shared" si="32"/>
        <v>1196.7794307380634</v>
      </c>
      <c r="J857" s="254">
        <f t="shared" si="32"/>
        <v>83.197500000000005</v>
      </c>
      <c r="K857" s="192"/>
    </row>
    <row r="858" spans="1:11" ht="19.5" customHeight="1" thickBot="1" x14ac:dyDescent="0.3">
      <c r="A858" s="250" t="s">
        <v>269</v>
      </c>
      <c r="B858" s="284"/>
      <c r="C858" s="254">
        <f>C104+C195+C272+C343+C442+C523+C610+C685+C766+C857</f>
        <v>12669</v>
      </c>
      <c r="D858" s="254"/>
      <c r="E858" s="254"/>
      <c r="F858" s="254">
        <f>F104+F195+F272+F343+F442+F523+F610+F685+F766+F857</f>
        <v>408.54154593105204</v>
      </c>
      <c r="G858" s="254">
        <f>G104+G195+G272+G343+G442+G523+G610+G685+G766+G857</f>
        <v>400.69744054513023</v>
      </c>
      <c r="H858" s="254">
        <f>H104+H195+H272+H343+H442+H523+H610+H685+H766+H857</f>
        <v>1603.6914068951476</v>
      </c>
      <c r="I858" s="254">
        <f>I104+I195+I272+I343+I442+I523+I610+I685+I766+I857</f>
        <v>11620.072666704325</v>
      </c>
      <c r="J858" s="254">
        <f>J104+J195+J272+J343+J442+J523+J610+J685+J766+J857</f>
        <v>397.32749999999999</v>
      </c>
      <c r="K858" s="192"/>
    </row>
    <row r="859" spans="1:11" ht="19.5" customHeight="1" thickBot="1" x14ac:dyDescent="0.3">
      <c r="A859" s="535" t="s">
        <v>346</v>
      </c>
      <c r="B859" s="536"/>
      <c r="C859" s="254">
        <f>C858/10</f>
        <v>1266.9000000000001</v>
      </c>
      <c r="D859" s="271"/>
      <c r="E859" s="254"/>
      <c r="F859" s="254">
        <f t="shared" ref="F859:J859" si="33">F858/10</f>
        <v>40.854154593105207</v>
      </c>
      <c r="G859" s="271">
        <f t="shared" si="33"/>
        <v>40.069744054513023</v>
      </c>
      <c r="H859" s="254">
        <f t="shared" si="33"/>
        <v>160.36914068951475</v>
      </c>
      <c r="I859" s="271">
        <f t="shared" si="33"/>
        <v>1162.0072666704325</v>
      </c>
      <c r="J859" s="254">
        <f t="shared" si="33"/>
        <v>39.732749999999996</v>
      </c>
      <c r="K859" s="389"/>
    </row>
    <row r="860" spans="1:11" ht="19.5" customHeight="1" x14ac:dyDescent="0.25">
      <c r="A860" s="215" t="s">
        <v>270</v>
      </c>
      <c r="B860" s="215"/>
      <c r="C860" s="224"/>
      <c r="D860" s="224"/>
      <c r="E860" s="224"/>
      <c r="F860" s="225"/>
      <c r="G860" s="225"/>
      <c r="H860" s="225"/>
      <c r="I860" s="225"/>
      <c r="J860" s="225"/>
      <c r="K860" s="11"/>
    </row>
    <row r="861" spans="1:11" ht="19.5" customHeight="1" x14ac:dyDescent="0.25">
      <c r="A861" s="533" t="s">
        <v>271</v>
      </c>
      <c r="B861" s="533"/>
      <c r="C861" s="533"/>
      <c r="D861" s="533"/>
      <c r="E861" s="533"/>
      <c r="F861" s="533"/>
      <c r="G861" s="533"/>
      <c r="H861" s="533"/>
      <c r="I861" s="533"/>
      <c r="J861" s="533"/>
      <c r="K861" s="533"/>
    </row>
    <row r="862" spans="1:11" ht="19.5" customHeight="1" x14ac:dyDescent="0.25">
      <c r="A862" s="533" t="s">
        <v>272</v>
      </c>
      <c r="B862" s="533"/>
      <c r="C862" s="533"/>
      <c r="D862" s="533"/>
      <c r="E862" s="533"/>
      <c r="F862" s="533"/>
      <c r="G862" s="533"/>
      <c r="H862" s="533"/>
      <c r="I862" s="533"/>
      <c r="J862" s="533"/>
      <c r="K862" s="533"/>
    </row>
    <row r="863" spans="1:11" ht="19.5" customHeight="1" x14ac:dyDescent="0.25">
      <c r="A863" s="533" t="s">
        <v>273</v>
      </c>
      <c r="B863" s="533"/>
      <c r="C863" s="533"/>
      <c r="D863" s="533"/>
      <c r="E863" s="533"/>
      <c r="F863" s="533"/>
      <c r="G863" s="533"/>
      <c r="H863" s="533"/>
      <c r="I863" s="533"/>
      <c r="J863" s="533"/>
      <c r="K863" s="533"/>
    </row>
    <row r="864" spans="1:11" ht="19.5" customHeight="1" x14ac:dyDescent="0.25">
      <c r="A864" s="533" t="s">
        <v>274</v>
      </c>
      <c r="B864" s="533"/>
      <c r="C864" s="533"/>
      <c r="D864" s="533"/>
      <c r="E864" s="533"/>
      <c r="F864" s="533"/>
      <c r="G864" s="533"/>
      <c r="H864" s="533"/>
      <c r="I864" s="533"/>
      <c r="J864" s="533"/>
      <c r="K864" s="533"/>
    </row>
    <row r="865" spans="1:11" ht="19.5" customHeight="1" x14ac:dyDescent="0.25">
      <c r="A865" s="534" t="s">
        <v>275</v>
      </c>
      <c r="B865" s="534"/>
      <c r="C865" s="534"/>
      <c r="D865" s="534"/>
      <c r="E865" s="534"/>
      <c r="F865" s="534"/>
      <c r="G865" s="534"/>
      <c r="H865" s="534"/>
      <c r="I865" s="534"/>
      <c r="J865" s="534"/>
      <c r="K865" s="534"/>
    </row>
    <row r="866" spans="1:11" ht="19.5" customHeight="1" x14ac:dyDescent="0.25">
      <c r="A866" s="533" t="s">
        <v>276</v>
      </c>
      <c r="B866" s="533"/>
      <c r="C866" s="533"/>
      <c r="D866" s="533"/>
      <c r="E866" s="533"/>
      <c r="F866" s="533"/>
      <c r="G866" s="533"/>
      <c r="H866" s="533"/>
      <c r="I866" s="533"/>
      <c r="J866" s="533"/>
      <c r="K866" s="533"/>
    </row>
    <row r="867" spans="1:11" ht="19.5" customHeight="1" x14ac:dyDescent="0.25">
      <c r="A867" s="534" t="s">
        <v>277</v>
      </c>
      <c r="B867" s="534"/>
      <c r="C867" s="534"/>
      <c r="D867" s="534"/>
      <c r="E867" s="534"/>
      <c r="F867" s="534"/>
      <c r="G867" s="534"/>
      <c r="H867" s="534"/>
      <c r="I867" s="534"/>
      <c r="J867" s="534"/>
      <c r="K867" s="534"/>
    </row>
    <row r="868" spans="1:11" ht="19.5" customHeight="1" x14ac:dyDescent="0.25">
      <c r="A868" s="533" t="s">
        <v>278</v>
      </c>
      <c r="B868" s="533"/>
      <c r="C868" s="533"/>
      <c r="D868" s="533"/>
      <c r="E868" s="533"/>
      <c r="F868" s="533"/>
      <c r="G868" s="533"/>
      <c r="H868" s="533"/>
      <c r="I868" s="533"/>
      <c r="J868" s="533"/>
      <c r="K868" s="533"/>
    </row>
    <row r="869" spans="1:11" ht="19.5" customHeight="1" x14ac:dyDescent="0.25">
      <c r="A869" s="534" t="s">
        <v>279</v>
      </c>
      <c r="B869" s="534"/>
      <c r="C869" s="534"/>
      <c r="D869" s="534"/>
      <c r="E869" s="534"/>
      <c r="F869" s="534"/>
      <c r="G869" s="534"/>
      <c r="H869" s="534"/>
      <c r="I869" s="534"/>
      <c r="J869" s="534"/>
      <c r="K869" s="534"/>
    </row>
    <row r="870" spans="1:11" ht="19.5" customHeight="1" x14ac:dyDescent="0.25">
      <c r="A870" s="533" t="s">
        <v>280</v>
      </c>
      <c r="B870" s="533"/>
      <c r="C870" s="533"/>
      <c r="D870" s="533"/>
      <c r="E870" s="533"/>
      <c r="F870" s="533"/>
      <c r="G870" s="533"/>
      <c r="H870" s="533"/>
      <c r="I870" s="533"/>
      <c r="J870" s="533"/>
      <c r="K870" s="533"/>
    </row>
    <row r="871" spans="1:11" ht="19.5" customHeight="1" x14ac:dyDescent="0.25">
      <c r="A871" s="533" t="s">
        <v>281</v>
      </c>
      <c r="B871" s="533"/>
      <c r="C871" s="533"/>
      <c r="D871" s="533"/>
      <c r="E871" s="533"/>
      <c r="F871" s="533"/>
      <c r="G871" s="533"/>
      <c r="H871" s="533"/>
      <c r="I871" s="533"/>
      <c r="J871" s="533"/>
      <c r="K871" s="533"/>
    </row>
    <row r="872" spans="1:11" ht="19.5" customHeight="1" x14ac:dyDescent="0.25">
      <c r="A872" s="533" t="s">
        <v>282</v>
      </c>
      <c r="B872" s="533"/>
      <c r="C872" s="533"/>
      <c r="D872" s="533"/>
      <c r="E872" s="533"/>
      <c r="F872" s="533"/>
      <c r="G872" s="533"/>
      <c r="H872" s="533"/>
      <c r="I872" s="533"/>
      <c r="J872" s="533"/>
      <c r="K872" s="533"/>
    </row>
    <row r="873" spans="1:11" ht="19.5" customHeight="1" x14ac:dyDescent="0.25">
      <c r="A873" s="534" t="s">
        <v>283</v>
      </c>
      <c r="B873" s="534"/>
      <c r="C873" s="534"/>
      <c r="D873" s="534"/>
      <c r="E873" s="534"/>
      <c r="F873" s="534"/>
      <c r="G873" s="534"/>
      <c r="H873" s="534"/>
      <c r="I873" s="534"/>
      <c r="J873" s="534"/>
      <c r="K873" s="534"/>
    </row>
    <row r="874" spans="1:11" ht="19.5" customHeight="1" x14ac:dyDescent="0.25">
      <c r="A874" s="533" t="s">
        <v>284</v>
      </c>
      <c r="B874" s="533"/>
      <c r="C874" s="533"/>
      <c r="D874" s="533"/>
      <c r="E874" s="533"/>
      <c r="F874" s="533"/>
      <c r="G874" s="533"/>
      <c r="H874" s="533"/>
      <c r="I874" s="533"/>
      <c r="J874" s="533"/>
      <c r="K874" s="533"/>
    </row>
    <row r="875" spans="1:11" ht="19.5" customHeight="1" x14ac:dyDescent="0.25">
      <c r="A875" s="533" t="s">
        <v>285</v>
      </c>
      <c r="B875" s="533"/>
      <c r="C875" s="533"/>
      <c r="D875" s="533"/>
      <c r="E875" s="533"/>
      <c r="F875" s="533"/>
      <c r="G875" s="533"/>
      <c r="H875" s="533"/>
      <c r="I875" s="533"/>
      <c r="J875" s="533"/>
      <c r="K875" s="533"/>
    </row>
    <row r="876" spans="1:11" ht="19.5" customHeight="1" x14ac:dyDescent="0.25">
      <c r="A876" s="533" t="s">
        <v>286</v>
      </c>
      <c r="B876" s="533"/>
      <c r="C876" s="533"/>
      <c r="D876" s="533"/>
      <c r="E876" s="533"/>
      <c r="F876" s="533"/>
      <c r="G876" s="533"/>
      <c r="H876" s="533"/>
      <c r="I876" s="533"/>
      <c r="J876" s="533"/>
      <c r="K876" s="533"/>
    </row>
    <row r="877" spans="1:11" ht="19.5" customHeight="1" x14ac:dyDescent="0.25">
      <c r="A877" s="533" t="s">
        <v>287</v>
      </c>
      <c r="B877" s="533"/>
      <c r="C877" s="533"/>
      <c r="D877" s="533"/>
      <c r="E877" s="533"/>
      <c r="F877" s="533"/>
      <c r="G877" s="533"/>
      <c r="H877" s="533"/>
      <c r="I877" s="533"/>
      <c r="J877" s="533"/>
      <c r="K877" s="533"/>
    </row>
    <row r="878" spans="1:11" ht="19.5" customHeight="1" x14ac:dyDescent="0.25">
      <c r="A878" s="533" t="s">
        <v>288</v>
      </c>
      <c r="B878" s="533"/>
      <c r="C878" s="533"/>
      <c r="D878" s="533"/>
      <c r="E878" s="533"/>
      <c r="F878" s="533"/>
      <c r="G878" s="533"/>
      <c r="H878" s="533"/>
      <c r="I878" s="533"/>
      <c r="J878" s="533"/>
      <c r="K878" s="533"/>
    </row>
    <row r="879" spans="1:11" ht="19.5" customHeight="1" x14ac:dyDescent="0.25">
      <c r="A879" s="533" t="s">
        <v>289</v>
      </c>
      <c r="B879" s="533"/>
      <c r="C879" s="533"/>
      <c r="D879" s="533"/>
      <c r="E879" s="533"/>
      <c r="F879" s="533"/>
      <c r="G879" s="533"/>
      <c r="H879" s="533"/>
      <c r="I879" s="533"/>
      <c r="J879" s="533"/>
      <c r="K879" s="533"/>
    </row>
    <row r="880" spans="1:11" ht="19.5" customHeight="1" x14ac:dyDescent="0.25">
      <c r="A880" s="533" t="s">
        <v>290</v>
      </c>
      <c r="B880" s="533"/>
      <c r="C880" s="533"/>
      <c r="D880" s="533"/>
      <c r="E880" s="533"/>
      <c r="F880" s="533"/>
      <c r="G880" s="533"/>
      <c r="H880" s="533"/>
      <c r="I880" s="533"/>
      <c r="J880" s="533"/>
      <c r="K880" s="533"/>
    </row>
    <row r="881" spans="1:11" ht="19.5" customHeight="1" x14ac:dyDescent="0.25">
      <c r="A881" s="533" t="s">
        <v>291</v>
      </c>
      <c r="B881" s="533"/>
      <c r="C881" s="533"/>
      <c r="D881" s="533"/>
      <c r="E881" s="533"/>
      <c r="F881" s="533"/>
      <c r="G881" s="533"/>
      <c r="H881" s="533"/>
      <c r="I881" s="533"/>
      <c r="J881" s="533"/>
      <c r="K881" s="533"/>
    </row>
    <row r="882" spans="1:11" ht="19.5" customHeight="1" x14ac:dyDescent="0.25">
      <c r="A882" s="533" t="s">
        <v>292</v>
      </c>
      <c r="B882" s="533"/>
      <c r="C882" s="533"/>
      <c r="D882" s="533"/>
      <c r="E882" s="533"/>
      <c r="F882" s="533"/>
      <c r="G882" s="533"/>
      <c r="H882" s="533"/>
      <c r="I882" s="533"/>
      <c r="J882" s="533"/>
      <c r="K882" s="533"/>
    </row>
    <row r="883" spans="1:11" ht="19.5" customHeight="1" x14ac:dyDescent="0.25">
      <c r="A883" s="533" t="s">
        <v>293</v>
      </c>
      <c r="B883" s="533"/>
      <c r="C883" s="533"/>
      <c r="D883" s="533"/>
      <c r="E883" s="533"/>
      <c r="F883" s="533"/>
      <c r="G883" s="533"/>
      <c r="H883" s="533"/>
      <c r="I883" s="533"/>
      <c r="J883" s="533"/>
      <c r="K883" s="533"/>
    </row>
    <row r="884" spans="1:11" ht="19.5" customHeight="1" x14ac:dyDescent="0.25">
      <c r="A884" s="533" t="s">
        <v>294</v>
      </c>
      <c r="B884" s="533"/>
      <c r="C884" s="533"/>
      <c r="D884" s="533"/>
      <c r="E884" s="533"/>
      <c r="F884" s="533"/>
      <c r="G884" s="533"/>
      <c r="H884" s="533"/>
      <c r="I884" s="533"/>
      <c r="J884" s="533"/>
      <c r="K884" s="533"/>
    </row>
    <row r="885" spans="1:11" ht="19.5" customHeight="1" x14ac:dyDescent="0.25">
      <c r="A885" s="215"/>
      <c r="B885" s="215"/>
      <c r="C885" s="352"/>
      <c r="D885" s="352"/>
      <c r="E885" s="224"/>
      <c r="F885" s="225"/>
      <c r="G885" s="225"/>
      <c r="H885" s="225"/>
      <c r="I885" s="225"/>
      <c r="J885" s="225"/>
      <c r="K885" s="11"/>
    </row>
    <row r="886" spans="1:11" ht="19.5" customHeight="1" x14ac:dyDescent="0.25">
      <c r="A886" s="215"/>
      <c r="B886" s="215"/>
      <c r="C886" s="352"/>
      <c r="D886" s="352"/>
      <c r="E886" s="224"/>
      <c r="F886" s="225"/>
      <c r="G886" s="225"/>
      <c r="H886" s="225"/>
      <c r="I886" s="225"/>
      <c r="J886" s="225"/>
      <c r="K886" s="11"/>
    </row>
  </sheetData>
  <autoFilter ref="A1:K886"/>
  <mergeCells count="37">
    <mergeCell ref="F346:H346"/>
    <mergeCell ref="F9:H9"/>
    <mergeCell ref="F107:H107"/>
    <mergeCell ref="F198:H198"/>
    <mergeCell ref="F275:H275"/>
    <mergeCell ref="A865:K865"/>
    <mergeCell ref="A417:B417"/>
    <mergeCell ref="C445:F445"/>
    <mergeCell ref="F446:H446"/>
    <mergeCell ref="F526:H526"/>
    <mergeCell ref="F613:H613"/>
    <mergeCell ref="F688:H688"/>
    <mergeCell ref="F769:H769"/>
    <mergeCell ref="A861:K861"/>
    <mergeCell ref="A862:K862"/>
    <mergeCell ref="A863:K863"/>
    <mergeCell ref="A864:K864"/>
    <mergeCell ref="A859:B859"/>
    <mergeCell ref="A877:K877"/>
    <mergeCell ref="A866:K866"/>
    <mergeCell ref="A867:K867"/>
    <mergeCell ref="A868:K868"/>
    <mergeCell ref="A869:K869"/>
    <mergeCell ref="A870:K870"/>
    <mergeCell ref="A871:K871"/>
    <mergeCell ref="A872:K872"/>
    <mergeCell ref="A873:K873"/>
    <mergeCell ref="A874:K874"/>
    <mergeCell ref="A875:K875"/>
    <mergeCell ref="A876:K876"/>
    <mergeCell ref="A884:K884"/>
    <mergeCell ref="A878:K878"/>
    <mergeCell ref="A879:K879"/>
    <mergeCell ref="A880:K880"/>
    <mergeCell ref="A881:K881"/>
    <mergeCell ref="A882:K882"/>
    <mergeCell ref="A883:K883"/>
  </mergeCells>
  <pageMargins left="0" right="0" top="0" bottom="0" header="0.31496062992125984" footer="0.31496062992125984"/>
  <pageSetup paperSize="9" scale="58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6"/>
  <sheetViews>
    <sheetView workbookViewId="0">
      <selection activeCell="C8" sqref="C8"/>
    </sheetView>
  </sheetViews>
  <sheetFormatPr defaultRowHeight="15" x14ac:dyDescent="0.25"/>
  <cols>
    <col min="1" max="1" width="37.140625" style="174" customWidth="1"/>
    <col min="2" max="2" width="28.28515625" style="174" customWidth="1"/>
    <col min="3" max="3" width="10.7109375" style="174" customWidth="1"/>
    <col min="4" max="8" width="9.140625" style="174"/>
    <col min="9" max="9" width="16.42578125" style="174" customWidth="1"/>
    <col min="10" max="10" width="10.5703125" style="174" customWidth="1"/>
    <col min="11" max="11" width="17.7109375" style="388" customWidth="1"/>
    <col min="12" max="16384" width="9.140625" style="174"/>
  </cols>
  <sheetData>
    <row r="1" spans="1:11" x14ac:dyDescent="0.25">
      <c r="A1" s="169" t="s">
        <v>0</v>
      </c>
      <c r="B1" s="169"/>
      <c r="C1" s="170"/>
      <c r="D1" s="171"/>
      <c r="E1" s="172"/>
      <c r="F1" s="173"/>
      <c r="G1" s="173"/>
      <c r="H1" s="173" t="s">
        <v>1</v>
      </c>
      <c r="I1" s="171"/>
      <c r="J1" s="171"/>
      <c r="K1" s="359"/>
    </row>
    <row r="2" spans="1:11" x14ac:dyDescent="0.25">
      <c r="A2" s="169" t="s">
        <v>2</v>
      </c>
      <c r="B2" s="169"/>
      <c r="C2" s="170"/>
      <c r="D2" s="171"/>
      <c r="E2" s="172"/>
      <c r="F2" s="173"/>
      <c r="G2" s="173"/>
      <c r="H2" s="175" t="s">
        <v>3</v>
      </c>
      <c r="I2" s="171"/>
      <c r="J2" s="171"/>
      <c r="K2" s="359"/>
    </row>
    <row r="3" spans="1:11" x14ac:dyDescent="0.25">
      <c r="A3" s="169" t="s">
        <v>4</v>
      </c>
      <c r="B3" s="169"/>
      <c r="C3" s="170"/>
      <c r="D3" s="171"/>
      <c r="E3" s="172"/>
      <c r="F3" s="173"/>
      <c r="G3" s="173"/>
      <c r="H3" s="173" t="s">
        <v>5</v>
      </c>
      <c r="I3" s="173"/>
      <c r="J3" s="173"/>
      <c r="K3" s="359"/>
    </row>
    <row r="4" spans="1:11" x14ac:dyDescent="0.25">
      <c r="A4" s="169"/>
      <c r="B4" s="169"/>
      <c r="C4" s="170"/>
      <c r="D4" s="171"/>
      <c r="E4" s="172"/>
      <c r="F4" s="173"/>
      <c r="G4" s="173"/>
      <c r="H4" s="173"/>
      <c r="I4" s="173"/>
      <c r="J4" s="173"/>
      <c r="K4" s="359"/>
    </row>
    <row r="5" spans="1:11" ht="15.75" x14ac:dyDescent="0.25">
      <c r="A5" s="83"/>
      <c r="B5" s="83"/>
      <c r="C5" s="176" t="s">
        <v>6</v>
      </c>
      <c r="D5" s="176"/>
      <c r="E5" s="176"/>
      <c r="F5" s="176"/>
      <c r="G5" s="176"/>
      <c r="H5" s="176"/>
      <c r="I5" s="176"/>
      <c r="J5" s="85"/>
      <c r="K5" s="359"/>
    </row>
    <row r="6" spans="1:11" ht="15.75" x14ac:dyDescent="0.25">
      <c r="A6" s="83"/>
      <c r="B6" s="83"/>
      <c r="C6" s="177" t="s">
        <v>7</v>
      </c>
      <c r="D6" s="177"/>
      <c r="E6" s="177"/>
      <c r="F6" s="177"/>
      <c r="G6" s="177"/>
      <c r="H6" s="177"/>
      <c r="I6" s="177"/>
      <c r="J6" s="85"/>
      <c r="K6" s="359"/>
    </row>
    <row r="7" spans="1:11" ht="15.75" x14ac:dyDescent="0.25">
      <c r="A7" s="53"/>
      <c r="B7" s="53"/>
      <c r="C7" s="16" t="s">
        <v>555</v>
      </c>
      <c r="D7" s="16"/>
      <c r="E7" s="16"/>
      <c r="F7" s="16"/>
      <c r="G7" s="177"/>
      <c r="H7" s="177"/>
      <c r="I7" s="177"/>
      <c r="J7" s="85"/>
      <c r="K7" s="359"/>
    </row>
    <row r="8" spans="1:11" ht="15.75" x14ac:dyDescent="0.25">
      <c r="A8" s="53"/>
      <c r="B8" s="53"/>
      <c r="C8" s="53"/>
      <c r="D8" s="85"/>
      <c r="E8" s="178" t="s">
        <v>8</v>
      </c>
      <c r="F8" s="178"/>
      <c r="G8" s="178"/>
      <c r="H8" s="85"/>
      <c r="I8" s="85"/>
      <c r="J8" s="85"/>
      <c r="K8" s="359"/>
    </row>
    <row r="9" spans="1:11" ht="16.5" thickBot="1" x14ac:dyDescent="0.3">
      <c r="A9" s="81" t="s">
        <v>9</v>
      </c>
      <c r="B9" s="48"/>
      <c r="C9" s="48"/>
      <c r="D9" s="91"/>
      <c r="E9" s="92"/>
      <c r="F9" s="92"/>
      <c r="G9" s="92"/>
      <c r="H9" s="92"/>
      <c r="I9" s="92"/>
      <c r="J9" s="92"/>
      <c r="K9" s="359"/>
    </row>
    <row r="10" spans="1:11" ht="38.25" customHeight="1" x14ac:dyDescent="0.25">
      <c r="A10" s="30" t="s">
        <v>10</v>
      </c>
      <c r="B10" s="31"/>
      <c r="C10" s="32" t="s">
        <v>11</v>
      </c>
      <c r="D10" s="33" t="s">
        <v>12</v>
      </c>
      <c r="E10" s="21" t="s">
        <v>12</v>
      </c>
      <c r="F10" s="545" t="s">
        <v>13</v>
      </c>
      <c r="G10" s="546"/>
      <c r="H10" s="547"/>
      <c r="I10" s="33" t="s">
        <v>14</v>
      </c>
      <c r="J10" s="34" t="s">
        <v>15</v>
      </c>
      <c r="K10" s="360" t="s">
        <v>16</v>
      </c>
    </row>
    <row r="11" spans="1:11" ht="18.75" customHeight="1" thickBot="1" x14ac:dyDescent="0.3">
      <c r="A11" s="35" t="s">
        <v>17</v>
      </c>
      <c r="B11" s="25"/>
      <c r="C11" s="7" t="s">
        <v>18</v>
      </c>
      <c r="D11" s="4" t="s">
        <v>19</v>
      </c>
      <c r="E11" s="5" t="s">
        <v>19</v>
      </c>
      <c r="F11" s="36"/>
      <c r="G11" s="37"/>
      <c r="H11" s="6"/>
      <c r="I11" s="4" t="s">
        <v>20</v>
      </c>
      <c r="J11" s="38"/>
      <c r="K11" s="358"/>
    </row>
    <row r="12" spans="1:11" ht="16.5" thickBot="1" x14ac:dyDescent="0.3">
      <c r="A12" s="39"/>
      <c r="B12" s="40"/>
      <c r="C12" s="41"/>
      <c r="D12" s="42" t="s">
        <v>21</v>
      </c>
      <c r="E12" s="42" t="s">
        <v>22</v>
      </c>
      <c r="F12" s="42" t="s">
        <v>23</v>
      </c>
      <c r="G12" s="42" t="s">
        <v>24</v>
      </c>
      <c r="H12" s="43" t="s">
        <v>25</v>
      </c>
      <c r="I12" s="43" t="s">
        <v>26</v>
      </c>
      <c r="J12" s="43" t="s">
        <v>27</v>
      </c>
      <c r="K12" s="361"/>
    </row>
    <row r="13" spans="1:11" ht="15.75" x14ac:dyDescent="0.25">
      <c r="A13" s="30"/>
      <c r="B13" s="44" t="s">
        <v>28</v>
      </c>
      <c r="C13" s="24"/>
      <c r="D13" s="4"/>
      <c r="E13" s="45"/>
      <c r="F13" s="46"/>
      <c r="G13" s="46"/>
      <c r="H13" s="47"/>
      <c r="I13" s="38"/>
      <c r="J13" s="38"/>
      <c r="K13" s="358"/>
    </row>
    <row r="14" spans="1:11" ht="31.5" x14ac:dyDescent="0.25">
      <c r="A14" s="2" t="s">
        <v>29</v>
      </c>
      <c r="B14" s="9"/>
      <c r="C14" s="20" t="s">
        <v>102</v>
      </c>
      <c r="D14" s="4"/>
      <c r="E14" s="5"/>
      <c r="F14" s="4">
        <v>5.35</v>
      </c>
      <c r="G14" s="5">
        <v>5.41</v>
      </c>
      <c r="H14" s="5">
        <v>38.57</v>
      </c>
      <c r="I14" s="4">
        <v>225</v>
      </c>
      <c r="J14" s="4">
        <v>0.86</v>
      </c>
      <c r="K14" s="358" t="s">
        <v>30</v>
      </c>
    </row>
    <row r="15" spans="1:11" ht="15.75" x14ac:dyDescent="0.25">
      <c r="A15" s="2"/>
      <c r="B15" s="9" t="s">
        <v>31</v>
      </c>
      <c r="C15" s="20"/>
      <c r="D15" s="4">
        <v>13.5</v>
      </c>
      <c r="E15" s="5">
        <v>13.5</v>
      </c>
      <c r="F15" s="5"/>
      <c r="G15" s="5"/>
      <c r="H15" s="5"/>
      <c r="I15" s="4"/>
      <c r="J15" s="4"/>
      <c r="K15" s="358"/>
    </row>
    <row r="16" spans="1:11" ht="15.75" x14ac:dyDescent="0.25">
      <c r="A16" s="2"/>
      <c r="B16" s="9" t="s">
        <v>32</v>
      </c>
      <c r="C16" s="20"/>
      <c r="D16" s="4">
        <v>10</v>
      </c>
      <c r="E16" s="5">
        <v>10</v>
      </c>
      <c r="F16" s="5"/>
      <c r="G16" s="6"/>
      <c r="H16" s="5"/>
      <c r="I16" s="6"/>
      <c r="J16" s="4"/>
      <c r="K16" s="358"/>
    </row>
    <row r="17" spans="1:11" ht="15.75" x14ac:dyDescent="0.25">
      <c r="A17" s="2"/>
      <c r="B17" s="9" t="s">
        <v>33</v>
      </c>
      <c r="C17" s="20"/>
      <c r="D17" s="4">
        <v>90</v>
      </c>
      <c r="E17" s="5">
        <v>90</v>
      </c>
      <c r="F17" s="5"/>
      <c r="G17" s="6"/>
      <c r="H17" s="5"/>
      <c r="I17" s="6"/>
      <c r="J17" s="4"/>
      <c r="K17" s="358"/>
    </row>
    <row r="18" spans="1:11" ht="15.75" x14ac:dyDescent="0.25">
      <c r="A18" s="2"/>
      <c r="B18" s="9" t="s">
        <v>34</v>
      </c>
      <c r="C18" s="20"/>
      <c r="D18" s="4">
        <v>68</v>
      </c>
      <c r="E18" s="5">
        <v>68</v>
      </c>
      <c r="F18" s="5"/>
      <c r="G18" s="6"/>
      <c r="H18" s="5"/>
      <c r="I18" s="6"/>
      <c r="J18" s="4"/>
      <c r="K18" s="358"/>
    </row>
    <row r="19" spans="1:11" ht="15.75" x14ac:dyDescent="0.25">
      <c r="A19" s="2"/>
      <c r="B19" s="9" t="s">
        <v>35</v>
      </c>
      <c r="C19" s="20"/>
      <c r="D19" s="4">
        <v>2.5</v>
      </c>
      <c r="E19" s="5">
        <v>2.5</v>
      </c>
      <c r="F19" s="5"/>
      <c r="G19" s="6"/>
      <c r="H19" s="5"/>
      <c r="I19" s="6"/>
      <c r="J19" s="4"/>
      <c r="K19" s="358"/>
    </row>
    <row r="20" spans="1:11" ht="15.75" x14ac:dyDescent="0.25">
      <c r="A20" s="2"/>
      <c r="B20" s="48" t="s">
        <v>36</v>
      </c>
      <c r="C20" s="20"/>
      <c r="D20" s="4">
        <v>0.5</v>
      </c>
      <c r="E20" s="5">
        <v>0.5</v>
      </c>
      <c r="F20" s="5"/>
      <c r="G20" s="6"/>
      <c r="H20" s="5"/>
      <c r="I20" s="6"/>
      <c r="J20" s="4"/>
      <c r="K20" s="358"/>
    </row>
    <row r="21" spans="1:11" ht="15.75" x14ac:dyDescent="0.25">
      <c r="A21" s="2"/>
      <c r="B21" s="9" t="s">
        <v>37</v>
      </c>
      <c r="C21" s="20"/>
      <c r="D21" s="7">
        <v>3</v>
      </c>
      <c r="E21" s="20">
        <v>3</v>
      </c>
      <c r="F21" s="5"/>
      <c r="G21" s="6"/>
      <c r="H21" s="5"/>
      <c r="I21" s="6"/>
      <c r="J21" s="4"/>
      <c r="K21" s="358"/>
    </row>
    <row r="22" spans="1:11" ht="15.75" x14ac:dyDescent="0.25">
      <c r="A22" s="2" t="s">
        <v>38</v>
      </c>
      <c r="B22" s="9"/>
      <c r="C22" s="20" t="s">
        <v>39</v>
      </c>
      <c r="D22" s="46"/>
      <c r="E22" s="46"/>
      <c r="F22" s="4">
        <v>2.8522522522522524</v>
      </c>
      <c r="G22" s="5">
        <v>2.4126126126126128</v>
      </c>
      <c r="H22" s="5">
        <v>5.9868026394721046</v>
      </c>
      <c r="I22" s="4">
        <v>42.673951696147256</v>
      </c>
      <c r="J22" s="4">
        <v>1.17</v>
      </c>
      <c r="K22" s="358" t="s">
        <v>40</v>
      </c>
    </row>
    <row r="23" spans="1:11" ht="15.75" x14ac:dyDescent="0.25">
      <c r="A23" s="2"/>
      <c r="B23" s="9" t="s">
        <v>41</v>
      </c>
      <c r="C23" s="20"/>
      <c r="D23" s="5">
        <v>2.5</v>
      </c>
      <c r="E23" s="5">
        <v>2.5</v>
      </c>
      <c r="F23" s="4"/>
      <c r="G23" s="4"/>
      <c r="H23" s="4"/>
      <c r="I23" s="4"/>
      <c r="J23" s="4"/>
      <c r="K23" s="358"/>
    </row>
    <row r="24" spans="1:11" ht="15.75" x14ac:dyDescent="0.25">
      <c r="A24" s="2"/>
      <c r="B24" s="9" t="s">
        <v>35</v>
      </c>
      <c r="C24" s="20"/>
      <c r="D24" s="5">
        <v>6</v>
      </c>
      <c r="E24" s="5">
        <v>6</v>
      </c>
      <c r="F24" s="4"/>
      <c r="G24" s="5"/>
      <c r="H24" s="5"/>
      <c r="I24" s="4"/>
      <c r="J24" s="4"/>
      <c r="K24" s="358"/>
    </row>
    <row r="25" spans="1:11" ht="15.75" x14ac:dyDescent="0.25">
      <c r="A25" s="7"/>
      <c r="B25" s="9" t="s">
        <v>33</v>
      </c>
      <c r="C25" s="20"/>
      <c r="D25" s="5">
        <v>90</v>
      </c>
      <c r="E25" s="5">
        <v>90</v>
      </c>
      <c r="F25" s="4"/>
      <c r="G25" s="5"/>
      <c r="H25" s="5"/>
      <c r="I25" s="4"/>
      <c r="J25" s="4"/>
      <c r="K25" s="358"/>
    </row>
    <row r="26" spans="1:11" ht="15.75" x14ac:dyDescent="0.25">
      <c r="A26" s="7"/>
      <c r="B26" s="9" t="s">
        <v>34</v>
      </c>
      <c r="C26" s="20"/>
      <c r="D26" s="5">
        <v>108</v>
      </c>
      <c r="E26" s="5">
        <v>108</v>
      </c>
      <c r="F26" s="4"/>
      <c r="G26" s="5"/>
      <c r="H26" s="5"/>
      <c r="I26" s="4"/>
      <c r="J26" s="4"/>
      <c r="K26" s="358"/>
    </row>
    <row r="27" spans="1:11" ht="15.75" x14ac:dyDescent="0.25">
      <c r="A27" s="2" t="s">
        <v>42</v>
      </c>
      <c r="B27" s="9"/>
      <c r="C27" s="20" t="s">
        <v>43</v>
      </c>
      <c r="D27" s="38"/>
      <c r="E27" s="46"/>
      <c r="F27" s="4">
        <v>2.29</v>
      </c>
      <c r="G27" s="5">
        <v>4.5</v>
      </c>
      <c r="H27" s="6">
        <v>15.489999999999997</v>
      </c>
      <c r="I27" s="4">
        <v>111.59999999999998</v>
      </c>
      <c r="J27" s="4"/>
      <c r="K27" s="358" t="s">
        <v>44</v>
      </c>
    </row>
    <row r="28" spans="1:11" ht="15.75" x14ac:dyDescent="0.25">
      <c r="A28" s="2"/>
      <c r="B28" s="9" t="s">
        <v>45</v>
      </c>
      <c r="C28" s="20"/>
      <c r="D28" s="4">
        <v>30</v>
      </c>
      <c r="E28" s="5">
        <v>30</v>
      </c>
      <c r="F28" s="4"/>
      <c r="G28" s="5"/>
      <c r="H28" s="5"/>
      <c r="I28" s="4"/>
      <c r="J28" s="4"/>
      <c r="K28" s="358"/>
    </row>
    <row r="29" spans="1:11" ht="16.5" thickBot="1" x14ac:dyDescent="0.3">
      <c r="A29" s="2"/>
      <c r="B29" s="9" t="s">
        <v>37</v>
      </c>
      <c r="C29" s="20"/>
      <c r="D29" s="4">
        <v>5</v>
      </c>
      <c r="E29" s="5">
        <v>5</v>
      </c>
      <c r="F29" s="4" t="s">
        <v>8</v>
      </c>
      <c r="G29" s="5"/>
      <c r="H29" s="5"/>
      <c r="I29" s="4"/>
      <c r="J29" s="4"/>
      <c r="K29" s="358"/>
    </row>
    <row r="30" spans="1:11" ht="16.5" thickBot="1" x14ac:dyDescent="0.3">
      <c r="A30" s="49" t="s">
        <v>46</v>
      </c>
      <c r="B30" s="50"/>
      <c r="C30" s="51">
        <v>406</v>
      </c>
      <c r="D30" s="26"/>
      <c r="E30" s="23"/>
      <c r="F30" s="10">
        <f>SUM(F13:F29)</f>
        <v>10.492252252252253</v>
      </c>
      <c r="G30" s="10">
        <f t="shared" ref="G30:J30" si="0">SUM(G13:G29)</f>
        <v>12.322612612612613</v>
      </c>
      <c r="H30" s="10">
        <f t="shared" si="0"/>
        <v>60.046802639472098</v>
      </c>
      <c r="I30" s="10">
        <f t="shared" si="0"/>
        <v>379.27395169614721</v>
      </c>
      <c r="J30" s="10">
        <f t="shared" si="0"/>
        <v>2.0299999999999998</v>
      </c>
      <c r="K30" s="362"/>
    </row>
    <row r="31" spans="1:11" ht="15.75" x14ac:dyDescent="0.25">
      <c r="A31" s="30"/>
      <c r="B31" s="52" t="s">
        <v>47</v>
      </c>
      <c r="C31" s="20"/>
      <c r="D31" s="4"/>
      <c r="E31" s="5"/>
      <c r="F31" s="5"/>
      <c r="G31" s="5"/>
      <c r="H31" s="5"/>
      <c r="I31" s="4"/>
      <c r="J31" s="4"/>
      <c r="K31" s="358"/>
    </row>
    <row r="32" spans="1:11" ht="16.5" thickBot="1" x14ac:dyDescent="0.3">
      <c r="A32" s="2" t="s">
        <v>48</v>
      </c>
      <c r="B32" s="53"/>
      <c r="C32" s="15">
        <v>100</v>
      </c>
      <c r="D32" s="16">
        <v>100</v>
      </c>
      <c r="E32" s="15">
        <v>100</v>
      </c>
      <c r="F32" s="17">
        <v>0.4</v>
      </c>
      <c r="G32" s="18">
        <v>0.4</v>
      </c>
      <c r="H32" s="19">
        <v>9.8000000000000007</v>
      </c>
      <c r="I32" s="18">
        <v>47</v>
      </c>
      <c r="J32" s="19">
        <v>10</v>
      </c>
      <c r="K32" s="358" t="s">
        <v>49</v>
      </c>
    </row>
    <row r="33" spans="1:11" ht="16.5" thickBot="1" x14ac:dyDescent="0.3">
      <c r="A33" s="49" t="s">
        <v>46</v>
      </c>
      <c r="B33" s="50"/>
      <c r="C33" s="51">
        <v>100</v>
      </c>
      <c r="D33" s="26"/>
      <c r="E33" s="54"/>
      <c r="F33" s="10">
        <f>F32</f>
        <v>0.4</v>
      </c>
      <c r="G33" s="10">
        <f>G32</f>
        <v>0.4</v>
      </c>
      <c r="H33" s="10">
        <f>H32</f>
        <v>9.8000000000000007</v>
      </c>
      <c r="I33" s="10">
        <f>I32</f>
        <v>47</v>
      </c>
      <c r="J33" s="10">
        <f>J32</f>
        <v>10</v>
      </c>
      <c r="K33" s="362"/>
    </row>
    <row r="34" spans="1:11" ht="15.75" x14ac:dyDescent="0.25">
      <c r="A34" s="55"/>
      <c r="B34" s="56" t="s">
        <v>50</v>
      </c>
      <c r="C34" s="57"/>
      <c r="D34" s="21"/>
      <c r="E34" s="47"/>
      <c r="F34" s="58"/>
      <c r="G34" s="59"/>
      <c r="H34" s="59"/>
      <c r="I34" s="58"/>
      <c r="J34" s="59"/>
      <c r="K34" s="358"/>
    </row>
    <row r="35" spans="1:11" s="400" customFormat="1" ht="33" customHeight="1" x14ac:dyDescent="0.25">
      <c r="A35" s="404" t="s">
        <v>483</v>
      </c>
      <c r="B35" s="451"/>
      <c r="C35" s="405">
        <v>50</v>
      </c>
      <c r="D35" s="406"/>
      <c r="E35" s="407"/>
      <c r="F35" s="447">
        <v>1.01</v>
      </c>
      <c r="G35" s="449">
        <v>0.05</v>
      </c>
      <c r="H35" s="447">
        <v>10.28</v>
      </c>
      <c r="I35" s="448">
        <v>45.6</v>
      </c>
      <c r="J35" s="406"/>
      <c r="K35" s="454" t="s">
        <v>345</v>
      </c>
    </row>
    <row r="36" spans="1:11" s="400" customFormat="1" ht="19.5" customHeight="1" x14ac:dyDescent="0.25">
      <c r="A36" s="404"/>
      <c r="B36" s="451" t="s">
        <v>51</v>
      </c>
      <c r="C36" s="405"/>
      <c r="D36" s="406">
        <v>50</v>
      </c>
      <c r="E36" s="407">
        <v>40</v>
      </c>
      <c r="F36" s="447"/>
      <c r="G36" s="449"/>
      <c r="H36" s="455"/>
      <c r="I36" s="456"/>
      <c r="J36" s="406"/>
      <c r="K36" s="457"/>
    </row>
    <row r="37" spans="1:11" s="400" customFormat="1" ht="19.5" customHeight="1" x14ac:dyDescent="0.25">
      <c r="A37" s="404"/>
      <c r="B37" s="451" t="s">
        <v>118</v>
      </c>
      <c r="C37" s="405"/>
      <c r="D37" s="406">
        <v>9.6</v>
      </c>
      <c r="E37" s="407">
        <v>8</v>
      </c>
      <c r="F37" s="447"/>
      <c r="G37" s="449"/>
      <c r="H37" s="455"/>
      <c r="I37" s="456"/>
      <c r="J37" s="406"/>
      <c r="K37" s="457"/>
    </row>
    <row r="38" spans="1:11" s="400" customFormat="1" ht="19.5" customHeight="1" x14ac:dyDescent="0.25">
      <c r="A38" s="404"/>
      <c r="B38" s="451" t="s">
        <v>214</v>
      </c>
      <c r="C38" s="405"/>
      <c r="D38" s="406">
        <v>7</v>
      </c>
      <c r="E38" s="407">
        <v>7</v>
      </c>
      <c r="F38" s="447"/>
      <c r="G38" s="449"/>
      <c r="H38" s="455"/>
      <c r="I38" s="456"/>
      <c r="J38" s="406"/>
      <c r="K38" s="457"/>
    </row>
    <row r="39" spans="1:11" s="400" customFormat="1" ht="19.5" customHeight="1" x14ac:dyDescent="0.25">
      <c r="A39" s="404"/>
      <c r="B39" s="451" t="s">
        <v>72</v>
      </c>
      <c r="C39" s="405"/>
      <c r="D39" s="406">
        <v>2.5</v>
      </c>
      <c r="E39" s="407">
        <v>2.5</v>
      </c>
      <c r="F39" s="447"/>
      <c r="G39" s="449"/>
      <c r="H39" s="455"/>
      <c r="I39" s="456"/>
      <c r="J39" s="406"/>
      <c r="K39" s="457"/>
    </row>
    <row r="40" spans="1:11" s="400" customFormat="1" ht="19.5" customHeight="1" x14ac:dyDescent="0.25">
      <c r="A40" s="404"/>
      <c r="B40" s="451" t="s">
        <v>145</v>
      </c>
      <c r="C40" s="405"/>
      <c r="D40" s="406">
        <v>0.5</v>
      </c>
      <c r="E40" s="407">
        <v>0.5</v>
      </c>
      <c r="F40" s="447"/>
      <c r="G40" s="449"/>
      <c r="H40" s="455"/>
      <c r="I40" s="456"/>
      <c r="J40" s="406"/>
      <c r="K40" s="457"/>
    </row>
    <row r="41" spans="1:11" s="400" customFormat="1" ht="19.5" customHeight="1" x14ac:dyDescent="0.25">
      <c r="A41" s="404"/>
      <c r="B41" s="451" t="s">
        <v>36</v>
      </c>
      <c r="C41" s="405"/>
      <c r="D41" s="406">
        <v>0.5</v>
      </c>
      <c r="E41" s="407">
        <v>0.5</v>
      </c>
      <c r="F41" s="447"/>
      <c r="G41" s="449"/>
      <c r="H41" s="455"/>
      <c r="I41" s="456"/>
      <c r="J41" s="406"/>
      <c r="K41" s="457"/>
    </row>
    <row r="42" spans="1:11" ht="31.5" x14ac:dyDescent="0.25">
      <c r="A42" s="2" t="s">
        <v>53</v>
      </c>
      <c r="B42" s="9"/>
      <c r="C42" s="7" t="s">
        <v>54</v>
      </c>
      <c r="D42" s="5"/>
      <c r="E42" s="60"/>
      <c r="F42" s="6">
        <v>4.9270499999999995</v>
      </c>
      <c r="G42" s="5">
        <v>3.80145</v>
      </c>
      <c r="H42" s="5">
        <v>12.679349999999999</v>
      </c>
      <c r="I42" s="4">
        <v>114.55500000000001</v>
      </c>
      <c r="J42" s="5">
        <v>6.17</v>
      </c>
      <c r="K42" s="358" t="s">
        <v>55</v>
      </c>
    </row>
    <row r="43" spans="1:11" ht="31.5" x14ac:dyDescent="0.25">
      <c r="A43" s="2"/>
      <c r="B43" s="9" t="s">
        <v>56</v>
      </c>
      <c r="C43" s="61"/>
      <c r="D43" s="20">
        <v>17.850000000000001</v>
      </c>
      <c r="E43" s="25">
        <v>17.100000000000001</v>
      </c>
      <c r="F43" s="4"/>
      <c r="G43" s="5"/>
      <c r="H43" s="5"/>
      <c r="I43" s="4"/>
      <c r="J43" s="5"/>
      <c r="K43" s="358"/>
    </row>
    <row r="44" spans="1:11" ht="15.75" x14ac:dyDescent="0.25">
      <c r="A44" s="2"/>
      <c r="B44" s="9" t="s">
        <v>57</v>
      </c>
      <c r="C44" s="61"/>
      <c r="D44" s="20">
        <v>17.95</v>
      </c>
      <c r="E44" s="25">
        <v>17.100000000000001</v>
      </c>
      <c r="F44" s="4"/>
      <c r="G44" s="5"/>
      <c r="H44" s="5"/>
      <c r="I44" s="4"/>
      <c r="J44" s="5"/>
      <c r="K44" s="358"/>
    </row>
    <row r="45" spans="1:11" ht="15.75" x14ac:dyDescent="0.25">
      <c r="A45" s="2"/>
      <c r="B45" s="9" t="s">
        <v>58</v>
      </c>
      <c r="C45" s="61"/>
      <c r="D45" s="20">
        <v>1.79</v>
      </c>
      <c r="E45" s="25">
        <v>1.5</v>
      </c>
      <c r="F45" s="4"/>
      <c r="G45" s="5"/>
      <c r="H45" s="5"/>
      <c r="I45" s="4"/>
      <c r="J45" s="5"/>
      <c r="K45" s="358"/>
    </row>
    <row r="46" spans="1:11" ht="15.75" x14ac:dyDescent="0.25">
      <c r="A46" s="2"/>
      <c r="B46" s="9" t="s">
        <v>59</v>
      </c>
      <c r="C46" s="61"/>
      <c r="D46" s="20">
        <v>1.44</v>
      </c>
      <c r="E46" s="25">
        <v>1.2</v>
      </c>
      <c r="F46" s="4"/>
      <c r="G46" s="5"/>
      <c r="H46" s="5"/>
      <c r="I46" s="4"/>
      <c r="J46" s="5"/>
      <c r="K46" s="358"/>
    </row>
    <row r="47" spans="1:11" ht="15.75" x14ac:dyDescent="0.25">
      <c r="A47" s="2"/>
      <c r="B47" s="9" t="s">
        <v>60</v>
      </c>
      <c r="C47" s="61"/>
      <c r="D47" s="20">
        <v>1.5</v>
      </c>
      <c r="E47" s="25">
        <v>1.5</v>
      </c>
      <c r="F47" s="4"/>
      <c r="G47" s="5"/>
      <c r="H47" s="5"/>
      <c r="I47" s="4"/>
      <c r="J47" s="5"/>
      <c r="K47" s="358"/>
    </row>
    <row r="48" spans="1:11" ht="15.75" x14ac:dyDescent="0.25">
      <c r="A48" s="2"/>
      <c r="B48" s="48" t="s">
        <v>36</v>
      </c>
      <c r="C48" s="61"/>
      <c r="D48" s="20">
        <v>0.15</v>
      </c>
      <c r="E48" s="25">
        <v>0.15</v>
      </c>
      <c r="F48" s="4"/>
      <c r="G48" s="5"/>
      <c r="H48" s="5"/>
      <c r="I48" s="4"/>
      <c r="J48" s="5"/>
      <c r="K48" s="358"/>
    </row>
    <row r="49" spans="1:11" ht="15.75" x14ac:dyDescent="0.25">
      <c r="A49" s="2"/>
      <c r="B49" s="9" t="s">
        <v>61</v>
      </c>
      <c r="C49" s="61"/>
      <c r="D49" s="62"/>
      <c r="E49" s="25">
        <v>21.5</v>
      </c>
      <c r="F49" s="4"/>
      <c r="G49" s="5"/>
      <c r="H49" s="5"/>
      <c r="I49" s="4"/>
      <c r="J49" s="5"/>
      <c r="K49" s="358"/>
    </row>
    <row r="50" spans="1:11" ht="15.75" x14ac:dyDescent="0.25">
      <c r="A50" s="2"/>
      <c r="B50" s="9" t="s">
        <v>62</v>
      </c>
      <c r="C50" s="61"/>
      <c r="D50" s="62"/>
      <c r="E50" s="63">
        <v>15</v>
      </c>
      <c r="F50" s="6"/>
      <c r="G50" s="5"/>
      <c r="H50" s="5"/>
      <c r="I50" s="4"/>
      <c r="J50" s="5"/>
      <c r="K50" s="358"/>
    </row>
    <row r="51" spans="1:11" ht="15.75" x14ac:dyDescent="0.25">
      <c r="A51" s="2"/>
      <c r="B51" s="9" t="s">
        <v>63</v>
      </c>
      <c r="C51" s="7"/>
      <c r="D51" s="5">
        <v>79.8</v>
      </c>
      <c r="E51" s="60">
        <v>60</v>
      </c>
      <c r="F51" s="6"/>
      <c r="G51" s="5"/>
      <c r="H51" s="5"/>
      <c r="I51" s="4"/>
      <c r="J51" s="5"/>
      <c r="K51" s="358"/>
    </row>
    <row r="52" spans="1:11" ht="15.75" x14ac:dyDescent="0.25">
      <c r="A52" s="2"/>
      <c r="B52" s="9" t="s">
        <v>64</v>
      </c>
      <c r="C52" s="7"/>
      <c r="D52" s="5">
        <v>10</v>
      </c>
      <c r="E52" s="60">
        <v>8</v>
      </c>
      <c r="F52" s="6"/>
      <c r="G52" s="5"/>
      <c r="H52" s="5"/>
      <c r="I52" s="4"/>
      <c r="J52" s="5"/>
      <c r="K52" s="358"/>
    </row>
    <row r="53" spans="1:11" ht="15.75" x14ac:dyDescent="0.25">
      <c r="A53" s="2"/>
      <c r="B53" s="9" t="s">
        <v>58</v>
      </c>
      <c r="C53" s="7"/>
      <c r="D53" s="5">
        <v>9.52</v>
      </c>
      <c r="E53" s="60">
        <v>8</v>
      </c>
      <c r="F53" s="6"/>
      <c r="G53" s="5"/>
      <c r="H53" s="5"/>
      <c r="I53" s="4"/>
      <c r="J53" s="5"/>
      <c r="K53" s="358"/>
    </row>
    <row r="54" spans="1:11" ht="15.75" x14ac:dyDescent="0.25">
      <c r="A54" s="2"/>
      <c r="B54" s="9" t="s">
        <v>65</v>
      </c>
      <c r="C54" s="7"/>
      <c r="D54" s="5">
        <v>8</v>
      </c>
      <c r="E54" s="60">
        <v>8</v>
      </c>
      <c r="F54" s="6"/>
      <c r="G54" s="5"/>
      <c r="H54" s="5"/>
      <c r="I54" s="4"/>
      <c r="J54" s="5"/>
      <c r="K54" s="358"/>
    </row>
    <row r="55" spans="1:11" ht="15.75" x14ac:dyDescent="0.25">
      <c r="A55" s="2"/>
      <c r="B55" s="9" t="s">
        <v>66</v>
      </c>
      <c r="C55" s="7"/>
      <c r="D55" s="5">
        <v>2</v>
      </c>
      <c r="E55" s="60">
        <v>2</v>
      </c>
      <c r="F55" s="6"/>
      <c r="G55" s="5"/>
      <c r="H55" s="5"/>
      <c r="I55" s="4"/>
      <c r="J55" s="5"/>
      <c r="K55" s="358"/>
    </row>
    <row r="56" spans="1:11" ht="15.75" x14ac:dyDescent="0.25">
      <c r="A56" s="2"/>
      <c r="B56" s="48" t="s">
        <v>36</v>
      </c>
      <c r="C56" s="7"/>
      <c r="D56" s="5">
        <v>0.7</v>
      </c>
      <c r="E56" s="60">
        <v>0.7</v>
      </c>
      <c r="F56" s="6"/>
      <c r="G56" s="5"/>
      <c r="H56" s="5"/>
      <c r="I56" s="4"/>
      <c r="J56" s="5"/>
      <c r="K56" s="358"/>
    </row>
    <row r="57" spans="1:11" ht="15.75" x14ac:dyDescent="0.25">
      <c r="A57" s="2"/>
      <c r="B57" s="9" t="s">
        <v>34</v>
      </c>
      <c r="C57" s="7"/>
      <c r="D57" s="5">
        <v>132</v>
      </c>
      <c r="E57" s="60">
        <v>132</v>
      </c>
      <c r="F57" s="6"/>
      <c r="G57" s="5"/>
      <c r="H57" s="5"/>
      <c r="I57" s="4"/>
      <c r="J57" s="5"/>
      <c r="K57" s="358"/>
    </row>
    <row r="58" spans="1:11" customFormat="1" ht="33.75" customHeight="1" x14ac:dyDescent="0.25">
      <c r="A58" s="255" t="s">
        <v>484</v>
      </c>
      <c r="B58" s="256"/>
      <c r="C58" s="257" t="s">
        <v>141</v>
      </c>
      <c r="D58" s="208"/>
      <c r="E58" s="209"/>
      <c r="F58" s="67">
        <v>10.16</v>
      </c>
      <c r="G58" s="68">
        <v>10.45</v>
      </c>
      <c r="H58" s="67">
        <v>21.01</v>
      </c>
      <c r="I58" s="68">
        <v>201.98</v>
      </c>
      <c r="J58" s="356">
        <v>0.65</v>
      </c>
      <c r="K58" s="180" t="s">
        <v>490</v>
      </c>
    </row>
    <row r="59" spans="1:11" customFormat="1" ht="26.25" customHeight="1" x14ac:dyDescent="0.25">
      <c r="A59" s="255"/>
      <c r="B59" s="215" t="s">
        <v>153</v>
      </c>
      <c r="C59" s="257"/>
      <c r="D59" s="260">
        <v>91</v>
      </c>
      <c r="E59" s="257">
        <v>72</v>
      </c>
      <c r="F59" s="208"/>
      <c r="G59" s="209"/>
      <c r="H59" s="208"/>
      <c r="I59" s="209"/>
      <c r="J59" s="259"/>
      <c r="K59" s="180"/>
    </row>
    <row r="60" spans="1:11" customFormat="1" ht="33.75" customHeight="1" x14ac:dyDescent="0.25">
      <c r="A60" s="255"/>
      <c r="B60" s="256" t="s">
        <v>56</v>
      </c>
      <c r="C60" s="257"/>
      <c r="D60" s="260">
        <v>47</v>
      </c>
      <c r="E60" s="257">
        <v>45</v>
      </c>
      <c r="F60" s="208"/>
      <c r="G60" s="209"/>
      <c r="H60" s="208"/>
      <c r="I60" s="209"/>
      <c r="J60" s="259"/>
      <c r="K60" s="180"/>
    </row>
    <row r="61" spans="1:11" customFormat="1" ht="19.5" customHeight="1" x14ac:dyDescent="0.25">
      <c r="A61" s="255"/>
      <c r="B61" s="256" t="s">
        <v>57</v>
      </c>
      <c r="C61" s="257"/>
      <c r="D61" s="260">
        <v>45</v>
      </c>
      <c r="E61" s="257">
        <v>45</v>
      </c>
      <c r="F61" s="208"/>
      <c r="G61" s="209"/>
      <c r="H61" s="208"/>
      <c r="I61" s="209"/>
      <c r="J61" s="259"/>
      <c r="K61" s="179"/>
    </row>
    <row r="62" spans="1:11" customFormat="1" ht="19.5" customHeight="1" x14ac:dyDescent="0.25">
      <c r="A62" s="255"/>
      <c r="B62" s="256" t="s">
        <v>486</v>
      </c>
      <c r="C62" s="257"/>
      <c r="D62" s="260">
        <v>6</v>
      </c>
      <c r="E62" s="257">
        <v>6</v>
      </c>
      <c r="F62" s="208"/>
      <c r="G62" s="209"/>
      <c r="H62" s="261"/>
      <c r="I62" s="262"/>
      <c r="J62" s="263"/>
      <c r="K62" s="354"/>
    </row>
    <row r="63" spans="1:11" customFormat="1" ht="19.5" customHeight="1" x14ac:dyDescent="0.25">
      <c r="A63" s="255"/>
      <c r="B63" s="256" t="s">
        <v>487</v>
      </c>
      <c r="C63" s="257"/>
      <c r="D63" s="260"/>
      <c r="E63" s="257">
        <v>17</v>
      </c>
      <c r="F63" s="208"/>
      <c r="G63" s="209"/>
      <c r="H63" s="208"/>
      <c r="I63" s="209"/>
      <c r="J63" s="259"/>
      <c r="K63" s="179"/>
    </row>
    <row r="64" spans="1:11" customFormat="1" ht="19.5" customHeight="1" x14ac:dyDescent="0.25">
      <c r="A64" s="255"/>
      <c r="B64" s="256" t="s">
        <v>319</v>
      </c>
      <c r="C64" s="257"/>
      <c r="D64" s="260">
        <v>12</v>
      </c>
      <c r="E64" s="257">
        <v>10</v>
      </c>
      <c r="F64" s="208"/>
      <c r="G64" s="209"/>
      <c r="H64" s="208"/>
      <c r="I64" s="209"/>
      <c r="J64" s="259"/>
      <c r="K64" s="179"/>
    </row>
    <row r="65" spans="1:11" customFormat="1" ht="19.5" customHeight="1" x14ac:dyDescent="0.25">
      <c r="A65" s="256"/>
      <c r="B65" s="264" t="s">
        <v>72</v>
      </c>
      <c r="C65" s="257"/>
      <c r="D65" s="260">
        <v>3</v>
      </c>
      <c r="E65" s="257">
        <v>3</v>
      </c>
      <c r="F65" s="208"/>
      <c r="G65" s="209"/>
      <c r="H65" s="208"/>
      <c r="I65" s="209"/>
      <c r="J65" s="259"/>
      <c r="K65" s="179"/>
    </row>
    <row r="66" spans="1:11" customFormat="1" ht="19.5" customHeight="1" x14ac:dyDescent="0.25">
      <c r="A66" s="256"/>
      <c r="B66" s="256" t="s">
        <v>488</v>
      </c>
      <c r="C66" s="257"/>
      <c r="D66" s="260"/>
      <c r="E66" s="257">
        <v>10</v>
      </c>
      <c r="F66" s="208"/>
      <c r="G66" s="209"/>
      <c r="H66" s="208"/>
      <c r="I66" s="209"/>
      <c r="J66" s="259"/>
      <c r="K66" s="179"/>
    </row>
    <row r="67" spans="1:11" customFormat="1" ht="19.5" customHeight="1" x14ac:dyDescent="0.25">
      <c r="A67" s="256"/>
      <c r="B67" s="256" t="s">
        <v>191</v>
      </c>
      <c r="C67" s="257"/>
      <c r="D67" s="260">
        <v>6</v>
      </c>
      <c r="E67" s="257">
        <v>5</v>
      </c>
      <c r="F67" s="208"/>
      <c r="G67" s="209"/>
      <c r="H67" s="208"/>
      <c r="I67" s="209"/>
      <c r="J67" s="259"/>
      <c r="K67" s="179"/>
    </row>
    <row r="68" spans="1:11" customFormat="1" ht="19.5" customHeight="1" x14ac:dyDescent="0.25">
      <c r="A68" s="256"/>
      <c r="B68" s="256" t="s">
        <v>204</v>
      </c>
      <c r="C68" s="257"/>
      <c r="D68" s="260">
        <v>0.6</v>
      </c>
      <c r="E68" s="257">
        <v>0.6</v>
      </c>
      <c r="F68" s="208"/>
      <c r="G68" s="209"/>
      <c r="H68" s="208"/>
      <c r="I68" s="209"/>
      <c r="J68" s="259"/>
      <c r="K68" s="179"/>
    </row>
    <row r="69" spans="1:11" customFormat="1" ht="19.5" customHeight="1" x14ac:dyDescent="0.25">
      <c r="A69" s="256"/>
      <c r="B69" s="256" t="s">
        <v>71</v>
      </c>
      <c r="C69" s="257"/>
      <c r="D69" s="260"/>
      <c r="E69" s="257">
        <v>139</v>
      </c>
      <c r="F69" s="208"/>
      <c r="G69" s="209"/>
      <c r="H69" s="208"/>
      <c r="I69" s="209"/>
      <c r="J69" s="259"/>
      <c r="K69" s="179"/>
    </row>
    <row r="70" spans="1:11" customFormat="1" ht="19.5" customHeight="1" x14ac:dyDescent="0.25">
      <c r="A70" s="255"/>
      <c r="B70" s="256" t="s">
        <v>72</v>
      </c>
      <c r="C70" s="257"/>
      <c r="D70" s="265">
        <v>1</v>
      </c>
      <c r="E70" s="209">
        <v>1</v>
      </c>
      <c r="F70" s="208"/>
      <c r="G70" s="209"/>
      <c r="H70" s="261"/>
      <c r="I70" s="209"/>
      <c r="J70" s="259"/>
      <c r="K70" s="179"/>
    </row>
    <row r="71" spans="1:11" customFormat="1" ht="19.5" customHeight="1" x14ac:dyDescent="0.25">
      <c r="A71" s="255" t="s">
        <v>489</v>
      </c>
      <c r="B71" s="256"/>
      <c r="C71" s="257"/>
      <c r="D71" s="265"/>
      <c r="E71" s="209"/>
      <c r="F71" s="208"/>
      <c r="G71" s="209"/>
      <c r="H71" s="261"/>
      <c r="I71" s="209"/>
      <c r="J71" s="259"/>
      <c r="K71" s="179"/>
    </row>
    <row r="72" spans="1:11" customFormat="1" ht="19.5" customHeight="1" x14ac:dyDescent="0.25">
      <c r="A72" s="255"/>
      <c r="B72" s="256" t="s">
        <v>138</v>
      </c>
      <c r="C72" s="257"/>
      <c r="D72" s="265">
        <v>2.25</v>
      </c>
      <c r="E72" s="209">
        <v>2.25</v>
      </c>
      <c r="F72" s="208"/>
      <c r="G72" s="209"/>
      <c r="H72" s="261"/>
      <c r="I72" s="209"/>
      <c r="J72" s="259"/>
      <c r="K72" s="179"/>
    </row>
    <row r="73" spans="1:11" customFormat="1" ht="19.5" customHeight="1" x14ac:dyDescent="0.25">
      <c r="A73" s="255"/>
      <c r="B73" s="256" t="s">
        <v>77</v>
      </c>
      <c r="C73" s="257"/>
      <c r="D73" s="265">
        <v>22.5</v>
      </c>
      <c r="E73" s="209">
        <v>22.5</v>
      </c>
      <c r="F73" s="208"/>
      <c r="G73" s="209"/>
      <c r="H73" s="261"/>
      <c r="I73" s="209"/>
      <c r="J73" s="259"/>
      <c r="K73" s="179"/>
    </row>
    <row r="74" spans="1:11" customFormat="1" ht="19.5" customHeight="1" x14ac:dyDescent="0.25">
      <c r="A74" s="255"/>
      <c r="B74" s="256" t="s">
        <v>165</v>
      </c>
      <c r="C74" s="257"/>
      <c r="D74" s="265">
        <v>7.5</v>
      </c>
      <c r="E74" s="209">
        <v>7.5</v>
      </c>
      <c r="F74" s="208"/>
      <c r="G74" s="209"/>
      <c r="H74" s="261"/>
      <c r="I74" s="209"/>
      <c r="J74" s="259"/>
      <c r="K74" s="179"/>
    </row>
    <row r="75" spans="1:11" customFormat="1" ht="19.5" customHeight="1" x14ac:dyDescent="0.25">
      <c r="A75" s="255"/>
      <c r="B75" s="256" t="s">
        <v>214</v>
      </c>
      <c r="C75" s="257"/>
      <c r="D75" s="265">
        <v>1.2</v>
      </c>
      <c r="E75" s="209">
        <v>1.2</v>
      </c>
      <c r="F75" s="208"/>
      <c r="G75" s="209"/>
      <c r="H75" s="261"/>
      <c r="I75" s="209"/>
      <c r="J75" s="259"/>
      <c r="K75" s="179"/>
    </row>
    <row r="76" spans="1:11" customFormat="1" ht="19.5" customHeight="1" x14ac:dyDescent="0.25">
      <c r="A76" s="255"/>
      <c r="B76" s="256" t="s">
        <v>204</v>
      </c>
      <c r="C76" s="257"/>
      <c r="D76" s="265">
        <v>0.3</v>
      </c>
      <c r="E76" s="209">
        <v>0.3</v>
      </c>
      <c r="F76" s="208"/>
      <c r="G76" s="209"/>
      <c r="H76" s="261"/>
      <c r="I76" s="209"/>
      <c r="J76" s="259"/>
      <c r="K76" s="179"/>
    </row>
    <row r="77" spans="1:11" ht="15.75" x14ac:dyDescent="0.25">
      <c r="A77" s="2" t="s">
        <v>74</v>
      </c>
      <c r="B77" s="9"/>
      <c r="C77" s="7">
        <v>180</v>
      </c>
      <c r="D77" s="5"/>
      <c r="E77" s="60"/>
      <c r="F77" s="4">
        <v>0.59532374100719432</v>
      </c>
      <c r="G77" s="5">
        <v>8.0935251798561161E-2</v>
      </c>
      <c r="H77" s="5">
        <v>20.805568345323742</v>
      </c>
      <c r="I77" s="6">
        <v>68.180000000000007</v>
      </c>
      <c r="J77" s="5">
        <v>0.65</v>
      </c>
      <c r="K77" s="358" t="s">
        <v>75</v>
      </c>
    </row>
    <row r="78" spans="1:11" ht="15.75" x14ac:dyDescent="0.25">
      <c r="A78" s="72"/>
      <c r="B78" s="9" t="s">
        <v>76</v>
      </c>
      <c r="C78" s="20"/>
      <c r="D78" s="6">
        <v>15.3</v>
      </c>
      <c r="E78" s="4">
        <v>15</v>
      </c>
      <c r="F78" s="4"/>
      <c r="G78" s="5"/>
      <c r="H78" s="6"/>
      <c r="I78" s="357"/>
      <c r="J78" s="20"/>
      <c r="K78" s="358"/>
    </row>
    <row r="79" spans="1:11" ht="15.75" x14ac:dyDescent="0.25">
      <c r="A79" s="74"/>
      <c r="B79" s="9" t="s">
        <v>35</v>
      </c>
      <c r="C79" s="20"/>
      <c r="D79" s="6">
        <v>6</v>
      </c>
      <c r="E79" s="4">
        <v>6</v>
      </c>
      <c r="F79" s="7"/>
      <c r="G79" s="20"/>
      <c r="H79" s="25"/>
      <c r="I79" s="357"/>
      <c r="J79" s="20"/>
      <c r="K79" s="358"/>
    </row>
    <row r="80" spans="1:11" ht="15.75" x14ac:dyDescent="0.25">
      <c r="A80" s="74"/>
      <c r="B80" s="53" t="s">
        <v>77</v>
      </c>
      <c r="C80" s="20"/>
      <c r="D80" s="6">
        <v>183</v>
      </c>
      <c r="E80" s="4">
        <v>183</v>
      </c>
      <c r="F80" s="7"/>
      <c r="G80" s="20"/>
      <c r="H80" s="25"/>
      <c r="I80" s="357"/>
      <c r="J80" s="20"/>
      <c r="K80" s="358"/>
    </row>
    <row r="81" spans="1:12" ht="24" x14ac:dyDescent="0.25">
      <c r="A81" s="2" t="s">
        <v>69</v>
      </c>
      <c r="B81" s="9"/>
      <c r="C81" s="20">
        <v>25</v>
      </c>
      <c r="D81" s="60">
        <v>25</v>
      </c>
      <c r="E81" s="5">
        <v>25</v>
      </c>
      <c r="F81" s="5">
        <v>1.9</v>
      </c>
      <c r="G81" s="6">
        <v>0.2</v>
      </c>
      <c r="H81" s="5">
        <v>12.3</v>
      </c>
      <c r="I81" s="4">
        <v>58.75</v>
      </c>
      <c r="J81" s="4">
        <v>0</v>
      </c>
      <c r="K81" s="392" t="s">
        <v>78</v>
      </c>
      <c r="L81" s="393"/>
    </row>
    <row r="82" spans="1:12" ht="24.75" thickBot="1" x14ac:dyDescent="0.3">
      <c r="A82" s="39" t="s">
        <v>79</v>
      </c>
      <c r="B82" s="40"/>
      <c r="C82" s="41">
        <v>45</v>
      </c>
      <c r="D82" s="75">
        <v>45</v>
      </c>
      <c r="E82" s="76">
        <v>45</v>
      </c>
      <c r="F82" s="36">
        <v>2.97</v>
      </c>
      <c r="G82" s="75">
        <v>0.54</v>
      </c>
      <c r="H82" s="75">
        <v>17.820000000000004</v>
      </c>
      <c r="I82" s="37">
        <v>89.100000000000009</v>
      </c>
      <c r="J82" s="75"/>
      <c r="K82" s="365" t="s">
        <v>80</v>
      </c>
    </row>
    <row r="83" spans="1:12" ht="16.5" thickBot="1" x14ac:dyDescent="0.3">
      <c r="A83" s="49" t="s">
        <v>46</v>
      </c>
      <c r="B83" s="50"/>
      <c r="C83" s="77">
        <f>C82+C81+C77+120+30+180+15+C35</f>
        <v>645</v>
      </c>
      <c r="D83" s="23"/>
      <c r="E83" s="78"/>
      <c r="F83" s="79">
        <f>F82+F81+F77+F58+F42+F35</f>
        <v>21.562373741007196</v>
      </c>
      <c r="G83" s="79">
        <f t="shared" ref="G83:J83" si="1">G82+G81+G77+G58+G42+G35</f>
        <v>15.122385251798562</v>
      </c>
      <c r="H83" s="79">
        <f t="shared" si="1"/>
        <v>94.894918345323745</v>
      </c>
      <c r="I83" s="79">
        <f t="shared" si="1"/>
        <v>578.16500000000008</v>
      </c>
      <c r="J83" s="79">
        <f t="shared" si="1"/>
        <v>7.47</v>
      </c>
      <c r="K83" s="362"/>
    </row>
    <row r="84" spans="1:12" ht="15.75" x14ac:dyDescent="0.25">
      <c r="A84" s="2"/>
      <c r="B84" s="56" t="s">
        <v>81</v>
      </c>
      <c r="C84" s="24"/>
      <c r="D84" s="6"/>
      <c r="E84" s="4"/>
      <c r="F84" s="5"/>
      <c r="G84" s="60"/>
      <c r="H84" s="6"/>
      <c r="I84" s="4"/>
      <c r="J84" s="21"/>
      <c r="K84" s="358"/>
    </row>
    <row r="85" spans="1:12" ht="15.75" x14ac:dyDescent="0.25">
      <c r="A85" s="82" t="s">
        <v>85</v>
      </c>
      <c r="B85" s="83"/>
      <c r="C85" s="84" t="s">
        <v>86</v>
      </c>
      <c r="D85" s="16"/>
      <c r="E85" s="15"/>
      <c r="F85" s="19">
        <v>8.5399999999999991</v>
      </c>
      <c r="G85" s="18">
        <v>5.43</v>
      </c>
      <c r="H85" s="19">
        <v>10.26</v>
      </c>
      <c r="I85" s="18">
        <v>124.56</v>
      </c>
      <c r="J85" s="19">
        <v>0.22</v>
      </c>
      <c r="K85" s="358" t="s">
        <v>87</v>
      </c>
    </row>
    <row r="86" spans="1:12" ht="15.75" x14ac:dyDescent="0.25">
      <c r="A86" s="82"/>
      <c r="B86" s="83" t="s">
        <v>88</v>
      </c>
      <c r="C86" s="18"/>
      <c r="D86" s="16">
        <v>63.3</v>
      </c>
      <c r="E86" s="15">
        <v>46.2</v>
      </c>
      <c r="F86" s="19"/>
      <c r="G86" s="18"/>
      <c r="H86" s="19"/>
      <c r="I86" s="18"/>
      <c r="J86" s="85"/>
      <c r="K86" s="358"/>
    </row>
    <row r="87" spans="1:12" ht="15.75" x14ac:dyDescent="0.25">
      <c r="A87" s="82"/>
      <c r="B87" s="83" t="s">
        <v>162</v>
      </c>
      <c r="C87" s="18"/>
      <c r="D87" s="16">
        <v>48.51</v>
      </c>
      <c r="E87" s="15">
        <v>46.2</v>
      </c>
      <c r="F87" s="19"/>
      <c r="G87" s="18"/>
      <c r="H87" s="19"/>
      <c r="I87" s="18"/>
      <c r="J87" s="85"/>
      <c r="K87" s="358"/>
    </row>
    <row r="88" spans="1:12" ht="15.75" x14ac:dyDescent="0.25">
      <c r="A88" s="82"/>
      <c r="B88" s="83" t="s">
        <v>36</v>
      </c>
      <c r="C88" s="18"/>
      <c r="D88" s="16">
        <v>0.7</v>
      </c>
      <c r="E88" s="15">
        <v>0.7</v>
      </c>
      <c r="F88" s="19"/>
      <c r="G88" s="18"/>
      <c r="H88" s="19"/>
      <c r="I88" s="18"/>
      <c r="J88" s="85"/>
      <c r="K88" s="358"/>
    </row>
    <row r="89" spans="1:12" ht="15.75" x14ac:dyDescent="0.25">
      <c r="A89" s="82"/>
      <c r="B89" s="9" t="s">
        <v>89</v>
      </c>
      <c r="C89" s="18"/>
      <c r="D89" s="16">
        <v>12.6</v>
      </c>
      <c r="E89" s="15">
        <v>12.6</v>
      </c>
      <c r="F89" s="19"/>
      <c r="G89" s="18"/>
      <c r="H89" s="19"/>
      <c r="I89" s="18"/>
      <c r="J89" s="85"/>
      <c r="K89" s="358"/>
    </row>
    <row r="90" spans="1:12" ht="15.75" x14ac:dyDescent="0.25">
      <c r="A90" s="82"/>
      <c r="B90" s="83" t="s">
        <v>90</v>
      </c>
      <c r="C90" s="18"/>
      <c r="D90" s="16">
        <v>18.2</v>
      </c>
      <c r="E90" s="15">
        <v>18.2</v>
      </c>
      <c r="F90" s="19"/>
      <c r="G90" s="18"/>
      <c r="H90" s="19"/>
      <c r="I90" s="18"/>
      <c r="J90" s="85"/>
      <c r="K90" s="358"/>
    </row>
    <row r="91" spans="1:12" ht="15.75" x14ac:dyDescent="0.25">
      <c r="A91" s="82"/>
      <c r="B91" s="83" t="s">
        <v>91</v>
      </c>
      <c r="C91" s="18"/>
      <c r="D91" s="16">
        <v>7</v>
      </c>
      <c r="E91" s="15">
        <v>7</v>
      </c>
      <c r="F91" s="19"/>
      <c r="G91" s="18"/>
      <c r="H91" s="19"/>
      <c r="I91" s="18"/>
      <c r="J91" s="85"/>
      <c r="K91" s="358"/>
    </row>
    <row r="92" spans="1:12" ht="15.75" x14ac:dyDescent="0.25">
      <c r="A92" s="82"/>
      <c r="B92" s="83" t="s">
        <v>71</v>
      </c>
      <c r="C92" s="18"/>
      <c r="D92" s="16"/>
      <c r="E92" s="15">
        <v>81</v>
      </c>
      <c r="F92" s="19"/>
      <c r="G92" s="18"/>
      <c r="H92" s="19"/>
      <c r="I92" s="18"/>
      <c r="J92" s="85"/>
      <c r="K92" s="358"/>
    </row>
    <row r="93" spans="1:12" ht="15.75" x14ac:dyDescent="0.25">
      <c r="A93" s="82"/>
      <c r="B93" s="48" t="s">
        <v>72</v>
      </c>
      <c r="C93" s="18"/>
      <c r="D93" s="16">
        <v>3</v>
      </c>
      <c r="E93" s="15">
        <v>3</v>
      </c>
      <c r="F93" s="19"/>
      <c r="G93" s="18"/>
      <c r="H93" s="19"/>
      <c r="I93" s="18"/>
      <c r="J93" s="85"/>
      <c r="K93" s="358"/>
    </row>
    <row r="94" spans="1:12" ht="15.75" x14ac:dyDescent="0.25">
      <c r="A94" s="2" t="s">
        <v>92</v>
      </c>
      <c r="B94" s="9"/>
      <c r="C94" s="20">
        <v>140</v>
      </c>
      <c r="D94" s="6"/>
      <c r="E94" s="4"/>
      <c r="F94" s="5">
        <v>2.8601999999999999</v>
      </c>
      <c r="G94" s="60">
        <v>4.4813999999999998</v>
      </c>
      <c r="H94" s="6">
        <v>19.0764</v>
      </c>
      <c r="I94" s="4">
        <v>128.1</v>
      </c>
      <c r="J94" s="5">
        <v>16.95</v>
      </c>
      <c r="K94" s="358" t="s">
        <v>93</v>
      </c>
    </row>
    <row r="95" spans="1:12" ht="15.75" x14ac:dyDescent="0.25">
      <c r="A95" s="2"/>
      <c r="B95" s="9" t="s">
        <v>63</v>
      </c>
      <c r="C95" s="20"/>
      <c r="D95" s="6">
        <v>159.6</v>
      </c>
      <c r="E95" s="4">
        <v>119.7</v>
      </c>
      <c r="F95" s="5"/>
      <c r="G95" s="60"/>
      <c r="H95" s="6"/>
      <c r="I95" s="4"/>
      <c r="J95" s="5"/>
      <c r="K95" s="358"/>
    </row>
    <row r="96" spans="1:12" ht="15.75" x14ac:dyDescent="0.25">
      <c r="A96" s="2"/>
      <c r="B96" s="9" t="s">
        <v>33</v>
      </c>
      <c r="C96" s="20"/>
      <c r="D96" s="6">
        <v>22.12</v>
      </c>
      <c r="E96" s="4">
        <v>21</v>
      </c>
      <c r="F96" s="5"/>
      <c r="G96" s="60"/>
      <c r="H96" s="6"/>
      <c r="I96" s="4"/>
      <c r="J96" s="5"/>
      <c r="K96" s="358"/>
    </row>
    <row r="97" spans="1:11" ht="15.75" x14ac:dyDescent="0.25">
      <c r="A97" s="2"/>
      <c r="B97" s="9" t="s">
        <v>37</v>
      </c>
      <c r="C97" s="20"/>
      <c r="D97" s="6">
        <v>5</v>
      </c>
      <c r="E97" s="4">
        <v>5</v>
      </c>
      <c r="F97" s="5"/>
      <c r="G97" s="60"/>
      <c r="H97" s="6"/>
      <c r="I97" s="4"/>
      <c r="J97" s="5"/>
      <c r="K97" s="358"/>
    </row>
    <row r="98" spans="1:11" ht="15.75" x14ac:dyDescent="0.25">
      <c r="A98" s="2"/>
      <c r="B98" s="48" t="s">
        <v>36</v>
      </c>
      <c r="C98" s="20"/>
      <c r="D98" s="6">
        <v>0.52</v>
      </c>
      <c r="E98" s="4">
        <v>0.52</v>
      </c>
      <c r="F98" s="5"/>
      <c r="G98" s="60"/>
      <c r="H98" s="6"/>
      <c r="I98" s="4"/>
      <c r="J98" s="5"/>
      <c r="K98" s="358"/>
    </row>
    <row r="99" spans="1:11" ht="24" x14ac:dyDescent="0.25">
      <c r="A99" s="2" t="s">
        <v>94</v>
      </c>
      <c r="B99" s="9"/>
      <c r="C99" s="20" t="s">
        <v>39</v>
      </c>
      <c r="D99" s="6"/>
      <c r="E99" s="4"/>
      <c r="F99" s="5">
        <v>6.3E-2</v>
      </c>
      <c r="G99" s="60">
        <v>1.7999999999999999E-2</v>
      </c>
      <c r="H99" s="6">
        <v>6.0217331334332833</v>
      </c>
      <c r="I99" s="4">
        <v>24.101919040479761</v>
      </c>
      <c r="J99" s="5">
        <v>0.03</v>
      </c>
      <c r="K99" s="358" t="s">
        <v>95</v>
      </c>
    </row>
    <row r="100" spans="1:11" ht="15.75" x14ac:dyDescent="0.25">
      <c r="A100" s="2"/>
      <c r="B100" s="9" t="s">
        <v>96</v>
      </c>
      <c r="C100" s="20"/>
      <c r="D100" s="6">
        <v>0.45</v>
      </c>
      <c r="E100" s="4">
        <v>0.45</v>
      </c>
      <c r="F100" s="5"/>
      <c r="G100" s="60"/>
      <c r="H100" s="6"/>
      <c r="I100" s="4"/>
      <c r="J100" s="5"/>
      <c r="K100" s="358"/>
    </row>
    <row r="101" spans="1:11" ht="15.75" x14ac:dyDescent="0.25">
      <c r="A101" s="2"/>
      <c r="B101" s="9" t="s">
        <v>52</v>
      </c>
      <c r="C101" s="20"/>
      <c r="D101" s="6">
        <v>6</v>
      </c>
      <c r="E101" s="4">
        <v>6</v>
      </c>
      <c r="F101" s="5"/>
      <c r="G101" s="60"/>
      <c r="H101" s="6"/>
      <c r="I101" s="4"/>
      <c r="J101" s="5"/>
      <c r="K101" s="358"/>
    </row>
    <row r="102" spans="1:11" ht="15.75" x14ac:dyDescent="0.25">
      <c r="A102" s="2"/>
      <c r="B102" s="9" t="s">
        <v>34</v>
      </c>
      <c r="C102" s="20"/>
      <c r="D102" s="6">
        <v>180</v>
      </c>
      <c r="E102" s="4">
        <v>180</v>
      </c>
      <c r="F102" s="5"/>
      <c r="G102" s="60"/>
      <c r="H102" s="4"/>
      <c r="I102" s="4"/>
      <c r="J102" s="5"/>
      <c r="K102" s="358"/>
    </row>
    <row r="103" spans="1:11" ht="24.75" thickBot="1" x14ac:dyDescent="0.3">
      <c r="A103" s="2" t="s">
        <v>69</v>
      </c>
      <c r="B103" s="9"/>
      <c r="C103" s="86">
        <v>30</v>
      </c>
      <c r="D103" s="60">
        <v>30</v>
      </c>
      <c r="E103" s="4">
        <v>30</v>
      </c>
      <c r="F103" s="75">
        <v>2.2799999999999998</v>
      </c>
      <c r="G103" s="6">
        <v>0.24</v>
      </c>
      <c r="H103" s="5">
        <v>14.76</v>
      </c>
      <c r="I103" s="6">
        <v>70.5</v>
      </c>
      <c r="J103" s="75">
        <v>0</v>
      </c>
      <c r="K103" s="365" t="s">
        <v>78</v>
      </c>
    </row>
    <row r="104" spans="1:11" ht="16.5" thickBot="1" x14ac:dyDescent="0.3">
      <c r="A104" s="49" t="s">
        <v>46</v>
      </c>
      <c r="B104" s="50"/>
      <c r="C104" s="51">
        <v>426</v>
      </c>
      <c r="D104" s="22"/>
      <c r="E104" s="23"/>
      <c r="F104" s="10">
        <f>F85+F94+F99+F103</f>
        <v>13.743199999999998</v>
      </c>
      <c r="G104" s="10">
        <f t="shared" ref="G104:J104" si="2">G85+G94+G99+G103</f>
        <v>10.169400000000001</v>
      </c>
      <c r="H104" s="10">
        <f t="shared" si="2"/>
        <v>50.118133133433282</v>
      </c>
      <c r="I104" s="10">
        <f t="shared" si="2"/>
        <v>347.26191904047977</v>
      </c>
      <c r="J104" s="10">
        <f t="shared" si="2"/>
        <v>17.2</v>
      </c>
      <c r="K104" s="366"/>
    </row>
    <row r="105" spans="1:11" ht="16.5" thickBot="1" x14ac:dyDescent="0.3">
      <c r="A105" s="49" t="s">
        <v>97</v>
      </c>
      <c r="B105" s="80"/>
      <c r="C105" s="394">
        <f>C104+C83+C33+C30</f>
        <v>1577</v>
      </c>
      <c r="D105" s="10"/>
      <c r="E105" s="10"/>
      <c r="F105" s="10">
        <f>F104+F83+F33+F30</f>
        <v>46.197825993259443</v>
      </c>
      <c r="G105" s="10">
        <f t="shared" ref="G105:J105" si="3">G104+G83+G33+G30</f>
        <v>38.01439786441118</v>
      </c>
      <c r="H105" s="10">
        <f t="shared" si="3"/>
        <v>214.85985411822915</v>
      </c>
      <c r="I105" s="10">
        <f t="shared" si="3"/>
        <v>1351.7008707366269</v>
      </c>
      <c r="J105" s="10">
        <f t="shared" si="3"/>
        <v>36.700000000000003</v>
      </c>
      <c r="K105" s="362"/>
    </row>
    <row r="106" spans="1:11" ht="15.75" x14ac:dyDescent="0.25">
      <c r="A106" s="9"/>
      <c r="B106" s="9"/>
      <c r="C106" s="87"/>
      <c r="D106" s="88"/>
      <c r="E106" s="6"/>
      <c r="F106" s="6"/>
      <c r="G106" s="6"/>
      <c r="H106" s="6"/>
      <c r="I106" s="89"/>
      <c r="J106" s="90"/>
      <c r="K106" s="359"/>
    </row>
    <row r="107" spans="1:11" ht="16.5" thickBot="1" x14ac:dyDescent="0.3">
      <c r="A107" s="81" t="s">
        <v>98</v>
      </c>
      <c r="B107" s="48"/>
      <c r="C107" s="48"/>
      <c r="D107" s="91"/>
      <c r="E107" s="92"/>
      <c r="F107" s="92"/>
      <c r="G107" s="92"/>
      <c r="H107" s="92"/>
      <c r="I107" s="93"/>
      <c r="J107" s="93"/>
      <c r="K107" s="367"/>
    </row>
    <row r="108" spans="1:11" ht="15.75" x14ac:dyDescent="0.25">
      <c r="A108" s="30" t="s">
        <v>10</v>
      </c>
      <c r="B108" s="31"/>
      <c r="C108" s="24" t="s">
        <v>11</v>
      </c>
      <c r="D108" s="94" t="s">
        <v>12</v>
      </c>
      <c r="E108" s="94" t="s">
        <v>12</v>
      </c>
      <c r="F108" s="545" t="s">
        <v>13</v>
      </c>
      <c r="G108" s="546"/>
      <c r="H108" s="547"/>
      <c r="I108" s="33" t="s">
        <v>14</v>
      </c>
      <c r="J108" s="34" t="s">
        <v>15</v>
      </c>
      <c r="K108" s="368" t="s">
        <v>99</v>
      </c>
    </row>
    <row r="109" spans="1:11" ht="16.5" thickBot="1" x14ac:dyDescent="0.3">
      <c r="A109" s="2" t="s">
        <v>17</v>
      </c>
      <c r="B109" s="9"/>
      <c r="C109" s="20" t="s">
        <v>18</v>
      </c>
      <c r="D109" s="60" t="s">
        <v>19</v>
      </c>
      <c r="E109" s="75" t="s">
        <v>19</v>
      </c>
      <c r="F109" s="551"/>
      <c r="G109" s="552"/>
      <c r="H109" s="553"/>
      <c r="I109" s="4" t="s">
        <v>20</v>
      </c>
      <c r="J109" s="4"/>
      <c r="K109" s="369" t="s">
        <v>100</v>
      </c>
    </row>
    <row r="110" spans="1:11" ht="16.5" thickBot="1" x14ac:dyDescent="0.3">
      <c r="A110" s="39"/>
      <c r="B110" s="40"/>
      <c r="C110" s="86"/>
      <c r="D110" s="42" t="s">
        <v>21</v>
      </c>
      <c r="E110" s="76" t="s">
        <v>22</v>
      </c>
      <c r="F110" s="42" t="s">
        <v>23</v>
      </c>
      <c r="G110" s="43" t="s">
        <v>24</v>
      </c>
      <c r="H110" s="42" t="s">
        <v>25</v>
      </c>
      <c r="I110" s="43" t="s">
        <v>26</v>
      </c>
      <c r="J110" s="43" t="s">
        <v>27</v>
      </c>
      <c r="K110" s="365"/>
    </row>
    <row r="111" spans="1:11" ht="15.75" x14ac:dyDescent="0.25">
      <c r="A111" s="30"/>
      <c r="B111" s="52" t="s">
        <v>28</v>
      </c>
      <c r="C111" s="24"/>
      <c r="D111" s="89"/>
      <c r="E111" s="45"/>
      <c r="F111" s="90"/>
      <c r="G111" s="45"/>
      <c r="H111" s="90"/>
      <c r="I111" s="45"/>
      <c r="J111" s="90"/>
      <c r="K111" s="358"/>
    </row>
    <row r="112" spans="1:11" ht="31.5" x14ac:dyDescent="0.25">
      <c r="A112" s="2" t="s">
        <v>101</v>
      </c>
      <c r="B112" s="9"/>
      <c r="C112" s="20" t="s">
        <v>102</v>
      </c>
      <c r="D112" s="6"/>
      <c r="E112" s="5"/>
      <c r="F112" s="6">
        <v>4.8281520958083828</v>
      </c>
      <c r="G112" s="5">
        <v>7.2628586826347297</v>
      </c>
      <c r="H112" s="6">
        <v>29.504922155688618</v>
      </c>
      <c r="I112" s="5">
        <v>202.64047904191614</v>
      </c>
      <c r="J112" s="6"/>
      <c r="K112" s="358" t="s">
        <v>103</v>
      </c>
    </row>
    <row r="113" spans="1:12" ht="15.75" x14ac:dyDescent="0.25">
      <c r="A113" s="2"/>
      <c r="B113" s="9" t="s">
        <v>104</v>
      </c>
      <c r="C113" s="20"/>
      <c r="D113" s="6">
        <v>22.5</v>
      </c>
      <c r="E113" s="5">
        <v>22.5</v>
      </c>
      <c r="F113" s="6"/>
      <c r="G113" s="5"/>
      <c r="H113" s="6"/>
      <c r="I113" s="5"/>
      <c r="J113" s="6"/>
      <c r="K113" s="358"/>
    </row>
    <row r="114" spans="1:12" ht="15.75" x14ac:dyDescent="0.25">
      <c r="A114" s="2"/>
      <c r="B114" s="9" t="s">
        <v>33</v>
      </c>
      <c r="C114" s="20"/>
      <c r="D114" s="6">
        <v>90</v>
      </c>
      <c r="E114" s="5">
        <v>90</v>
      </c>
      <c r="F114" s="6"/>
      <c r="G114" s="5"/>
      <c r="H114" s="6"/>
      <c r="I114" s="5"/>
      <c r="J114" s="6"/>
      <c r="K114" s="358"/>
    </row>
    <row r="115" spans="1:12" ht="15.75" x14ac:dyDescent="0.25">
      <c r="A115" s="2"/>
      <c r="B115" s="9" t="s">
        <v>77</v>
      </c>
      <c r="C115" s="20"/>
      <c r="D115" s="6">
        <v>68</v>
      </c>
      <c r="E115" s="5">
        <v>68</v>
      </c>
      <c r="F115" s="6"/>
      <c r="G115" s="5"/>
      <c r="H115" s="6"/>
      <c r="I115" s="5"/>
      <c r="J115" s="6"/>
      <c r="K115" s="358"/>
    </row>
    <row r="116" spans="1:12" ht="15.75" x14ac:dyDescent="0.25">
      <c r="A116" s="2"/>
      <c r="B116" s="9" t="s">
        <v>35</v>
      </c>
      <c r="C116" s="20"/>
      <c r="D116" s="6">
        <v>2.5</v>
      </c>
      <c r="E116" s="5">
        <v>2.5</v>
      </c>
      <c r="F116" s="6"/>
      <c r="G116" s="5"/>
      <c r="H116" s="6"/>
      <c r="I116" s="5"/>
      <c r="J116" s="6"/>
      <c r="K116" s="358"/>
    </row>
    <row r="117" spans="1:12" ht="15.75" x14ac:dyDescent="0.25">
      <c r="A117" s="2"/>
      <c r="B117" s="9" t="s">
        <v>36</v>
      </c>
      <c r="C117" s="20"/>
      <c r="D117" s="6">
        <v>0.5</v>
      </c>
      <c r="E117" s="5">
        <v>0.5</v>
      </c>
      <c r="F117" s="6"/>
      <c r="G117" s="5"/>
      <c r="H117" s="6"/>
      <c r="I117" s="5"/>
      <c r="J117" s="6"/>
      <c r="K117" s="358"/>
    </row>
    <row r="118" spans="1:12" ht="15.75" x14ac:dyDescent="0.25">
      <c r="A118" s="2"/>
      <c r="B118" s="48" t="s">
        <v>37</v>
      </c>
      <c r="C118" s="20"/>
      <c r="D118" s="6">
        <v>3</v>
      </c>
      <c r="E118" s="5">
        <v>3</v>
      </c>
      <c r="F118" s="6"/>
      <c r="G118" s="5"/>
      <c r="H118" s="6"/>
      <c r="I118" s="5"/>
      <c r="J118" s="6"/>
      <c r="K118" s="358"/>
    </row>
    <row r="119" spans="1:12" ht="15.75" x14ac:dyDescent="0.25">
      <c r="A119" s="2" t="s">
        <v>105</v>
      </c>
      <c r="B119" s="9"/>
      <c r="C119" s="20" t="s">
        <v>39</v>
      </c>
      <c r="D119" s="92"/>
      <c r="E119" s="46"/>
      <c r="F119" s="6">
        <v>3.6672661870503602</v>
      </c>
      <c r="G119" s="5">
        <v>3.1870503597122304</v>
      </c>
      <c r="H119" s="6">
        <v>5.9868026394721046</v>
      </c>
      <c r="I119" s="5">
        <v>58.82729928834376</v>
      </c>
      <c r="J119" s="6">
        <v>1.43</v>
      </c>
      <c r="K119" s="358" t="s">
        <v>106</v>
      </c>
    </row>
    <row r="120" spans="1:12" ht="15.75" x14ac:dyDescent="0.25">
      <c r="A120" s="2"/>
      <c r="B120" s="9" t="s">
        <v>107</v>
      </c>
      <c r="C120" s="20"/>
      <c r="D120" s="6">
        <v>2</v>
      </c>
      <c r="E120" s="5">
        <v>2</v>
      </c>
      <c r="F120" s="6"/>
      <c r="G120" s="5"/>
      <c r="H120" s="6"/>
      <c r="I120" s="5"/>
      <c r="J120" s="6"/>
      <c r="K120" s="358"/>
    </row>
    <row r="121" spans="1:12" ht="15.75" x14ac:dyDescent="0.25">
      <c r="A121" s="2"/>
      <c r="B121" s="9" t="s">
        <v>35</v>
      </c>
      <c r="C121" s="20"/>
      <c r="D121" s="6">
        <v>6</v>
      </c>
      <c r="E121" s="5">
        <v>6</v>
      </c>
      <c r="F121" s="6"/>
      <c r="G121" s="5"/>
      <c r="H121" s="6"/>
      <c r="I121" s="5"/>
      <c r="J121" s="6"/>
      <c r="K121" s="358"/>
    </row>
    <row r="122" spans="1:12" ht="15.75" x14ac:dyDescent="0.25">
      <c r="A122" s="7"/>
      <c r="B122" s="9" t="s">
        <v>33</v>
      </c>
      <c r="C122" s="20"/>
      <c r="D122" s="6">
        <v>110</v>
      </c>
      <c r="E122" s="5">
        <v>110</v>
      </c>
      <c r="F122" s="6"/>
      <c r="G122" s="5"/>
      <c r="H122" s="6"/>
      <c r="I122" s="5"/>
      <c r="J122" s="6"/>
      <c r="K122" s="358"/>
    </row>
    <row r="123" spans="1:12" ht="15.75" x14ac:dyDescent="0.25">
      <c r="A123" s="7"/>
      <c r="B123" s="9" t="s">
        <v>34</v>
      </c>
      <c r="C123" s="20"/>
      <c r="D123" s="6">
        <v>80</v>
      </c>
      <c r="E123" s="5">
        <v>80</v>
      </c>
      <c r="F123" s="6"/>
      <c r="G123" s="5"/>
      <c r="H123" s="6"/>
      <c r="I123" s="5"/>
      <c r="J123" s="6"/>
      <c r="K123" s="358"/>
    </row>
    <row r="124" spans="1:12" s="400" customFormat="1" ht="28.5" customHeight="1" x14ac:dyDescent="0.25">
      <c r="A124" s="255" t="s">
        <v>108</v>
      </c>
      <c r="B124" s="256"/>
      <c r="C124" s="444" t="s">
        <v>543</v>
      </c>
      <c r="D124" s="260"/>
      <c r="E124" s="257"/>
      <c r="F124" s="265">
        <v>4.93</v>
      </c>
      <c r="G124" s="209">
        <v>7.16</v>
      </c>
      <c r="H124" s="208">
        <v>15.49</v>
      </c>
      <c r="I124" s="265">
        <v>146.1</v>
      </c>
      <c r="J124" s="209"/>
      <c r="K124" s="467" t="s">
        <v>109</v>
      </c>
      <c r="L124" s="468"/>
    </row>
    <row r="125" spans="1:12" s="400" customFormat="1" ht="19.5" customHeight="1" x14ac:dyDescent="0.25">
      <c r="A125" s="255"/>
      <c r="B125" s="256" t="s">
        <v>45</v>
      </c>
      <c r="C125" s="257"/>
      <c r="D125" s="260">
        <v>30</v>
      </c>
      <c r="E125" s="257">
        <v>30</v>
      </c>
      <c r="F125" s="265"/>
      <c r="G125" s="209"/>
      <c r="H125" s="209"/>
      <c r="I125" s="265"/>
      <c r="J125" s="265"/>
      <c r="K125" s="180"/>
    </row>
    <row r="126" spans="1:12" s="400" customFormat="1" ht="19.5" customHeight="1" x14ac:dyDescent="0.25">
      <c r="A126" s="255"/>
      <c r="B126" s="256" t="s">
        <v>110</v>
      </c>
      <c r="C126" s="257"/>
      <c r="D126" s="260">
        <v>10.199999999999999</v>
      </c>
      <c r="E126" s="257">
        <v>10</v>
      </c>
      <c r="F126" s="265"/>
      <c r="G126" s="209"/>
      <c r="H126" s="209"/>
      <c r="I126" s="265"/>
      <c r="J126" s="265"/>
      <c r="K126" s="180"/>
    </row>
    <row r="127" spans="1:12" s="400" customFormat="1" ht="19.5" customHeight="1" thickBot="1" x14ac:dyDescent="0.3">
      <c r="A127" s="255"/>
      <c r="B127" s="256" t="s">
        <v>37</v>
      </c>
      <c r="C127" s="257"/>
      <c r="D127" s="260">
        <v>5</v>
      </c>
      <c r="E127" s="257">
        <v>5</v>
      </c>
      <c r="F127" s="265" t="s">
        <v>8</v>
      </c>
      <c r="G127" s="209"/>
      <c r="H127" s="209"/>
      <c r="I127" s="265"/>
      <c r="J127" s="265"/>
      <c r="K127" s="180"/>
    </row>
    <row r="128" spans="1:12" ht="16.5" thickBot="1" x14ac:dyDescent="0.3">
      <c r="A128" s="49" t="s">
        <v>46</v>
      </c>
      <c r="B128" s="50"/>
      <c r="C128" s="51">
        <f>30+15+186+183</f>
        <v>414</v>
      </c>
      <c r="D128" s="23"/>
      <c r="E128" s="23"/>
      <c r="F128" s="79">
        <f>F112+F119+F124</f>
        <v>13.425418282858743</v>
      </c>
      <c r="G128" s="79">
        <f t="shared" ref="G128:J128" si="4">G112+G119+G124</f>
        <v>17.60990904234696</v>
      </c>
      <c r="H128" s="79">
        <f t="shared" si="4"/>
        <v>50.981724795160723</v>
      </c>
      <c r="I128" s="79">
        <f t="shared" si="4"/>
        <v>407.5677783302599</v>
      </c>
      <c r="J128" s="79">
        <f t="shared" si="4"/>
        <v>1.43</v>
      </c>
      <c r="K128" s="370"/>
    </row>
    <row r="129" spans="1:11" ht="15.75" x14ac:dyDescent="0.25">
      <c r="A129" s="2"/>
      <c r="B129" s="81" t="s">
        <v>47</v>
      </c>
      <c r="C129" s="20"/>
      <c r="D129" s="6"/>
      <c r="E129" s="5"/>
      <c r="F129" s="5"/>
      <c r="G129" s="5"/>
      <c r="H129" s="5"/>
      <c r="I129" s="4"/>
      <c r="J129" s="4"/>
      <c r="K129" s="358"/>
    </row>
    <row r="130" spans="1:11" customFormat="1" ht="19.5" customHeight="1" x14ac:dyDescent="0.25">
      <c r="A130" s="232" t="s">
        <v>82</v>
      </c>
      <c r="B130" s="215"/>
      <c r="C130" s="233" t="s">
        <v>102</v>
      </c>
      <c r="D130" s="224"/>
      <c r="E130" s="233"/>
      <c r="F130" s="225">
        <v>5.22</v>
      </c>
      <c r="G130" s="238">
        <v>4.5</v>
      </c>
      <c r="H130" s="225">
        <v>10.19</v>
      </c>
      <c r="I130" s="238">
        <v>102</v>
      </c>
      <c r="J130" s="224">
        <v>1.05</v>
      </c>
      <c r="K130" s="181" t="s">
        <v>222</v>
      </c>
    </row>
    <row r="131" spans="1:11" customFormat="1" ht="39" customHeight="1" x14ac:dyDescent="0.25">
      <c r="A131" s="215" t="s">
        <v>500</v>
      </c>
      <c r="B131" s="215" t="s">
        <v>84</v>
      </c>
      <c r="C131" s="233"/>
      <c r="D131" s="224">
        <v>185</v>
      </c>
      <c r="E131" s="233">
        <v>180</v>
      </c>
      <c r="F131" s="224"/>
      <c r="G131" s="233"/>
      <c r="H131" s="224"/>
      <c r="I131" s="233"/>
      <c r="J131" s="224"/>
      <c r="K131" s="181"/>
    </row>
    <row r="132" spans="1:11" customFormat="1" ht="21" customHeight="1" thickBot="1" x14ac:dyDescent="0.3">
      <c r="A132" s="215"/>
      <c r="B132" s="215" t="s">
        <v>145</v>
      </c>
      <c r="C132" s="233"/>
      <c r="D132" s="224">
        <v>3</v>
      </c>
      <c r="E132" s="233">
        <v>3</v>
      </c>
      <c r="F132" s="224"/>
      <c r="G132" s="233"/>
      <c r="H132" s="224"/>
      <c r="I132" s="233"/>
      <c r="J132" s="224"/>
      <c r="K132" s="181"/>
    </row>
    <row r="133" spans="1:11" ht="16.5" thickBot="1" x14ac:dyDescent="0.3">
      <c r="A133" s="49" t="s">
        <v>46</v>
      </c>
      <c r="B133" s="96"/>
      <c r="C133" s="51">
        <v>183</v>
      </c>
      <c r="D133" s="26"/>
      <c r="E133" s="54"/>
      <c r="F133" s="10">
        <f>F130</f>
        <v>5.22</v>
      </c>
      <c r="G133" s="10">
        <f t="shared" ref="G133:J133" si="5">G130</f>
        <v>4.5</v>
      </c>
      <c r="H133" s="10">
        <f t="shared" si="5"/>
        <v>10.19</v>
      </c>
      <c r="I133" s="10">
        <f t="shared" si="5"/>
        <v>102</v>
      </c>
      <c r="J133" s="10">
        <f t="shared" si="5"/>
        <v>1.05</v>
      </c>
      <c r="K133" s="361"/>
    </row>
    <row r="134" spans="1:11" ht="15.75" x14ac:dyDescent="0.25">
      <c r="A134" s="30"/>
      <c r="B134" s="52" t="s">
        <v>50</v>
      </c>
      <c r="C134" s="24"/>
      <c r="D134" s="94"/>
      <c r="E134" s="97"/>
      <c r="F134" s="33"/>
      <c r="G134" s="33"/>
      <c r="H134" s="21"/>
      <c r="I134" s="21"/>
      <c r="J134" s="92"/>
      <c r="K134" s="360"/>
    </row>
    <row r="135" spans="1:11" ht="31.5" x14ac:dyDescent="0.25">
      <c r="A135" s="2" t="s">
        <v>114</v>
      </c>
      <c r="B135" s="48"/>
      <c r="C135" s="20">
        <v>60</v>
      </c>
      <c r="D135" s="6"/>
      <c r="E135" s="98"/>
      <c r="F135" s="6">
        <v>0.72899999999999998</v>
      </c>
      <c r="G135" s="5">
        <v>4.7058</v>
      </c>
      <c r="H135" s="6">
        <v>5.3772000000000002</v>
      </c>
      <c r="I135" s="5">
        <v>66.84</v>
      </c>
      <c r="J135" s="6">
        <v>3.62</v>
      </c>
      <c r="K135" s="358" t="s">
        <v>115</v>
      </c>
    </row>
    <row r="136" spans="1:11" ht="15.75" x14ac:dyDescent="0.25">
      <c r="A136" s="2"/>
      <c r="B136" s="48" t="s">
        <v>116</v>
      </c>
      <c r="C136" s="20"/>
      <c r="D136" s="6">
        <v>32.9</v>
      </c>
      <c r="E136" s="5">
        <v>18</v>
      </c>
      <c r="F136" s="6"/>
      <c r="G136" s="5"/>
      <c r="H136" s="6"/>
      <c r="I136" s="5"/>
      <c r="J136" s="92"/>
      <c r="K136" s="358"/>
    </row>
    <row r="137" spans="1:11" ht="15.75" x14ac:dyDescent="0.25">
      <c r="A137" s="2"/>
      <c r="B137" s="48" t="s">
        <v>117</v>
      </c>
      <c r="C137" s="20"/>
      <c r="D137" s="6">
        <v>32.9</v>
      </c>
      <c r="E137" s="5">
        <v>24</v>
      </c>
      <c r="F137" s="6"/>
      <c r="G137" s="5"/>
      <c r="H137" s="6"/>
      <c r="I137" s="5"/>
      <c r="J137" s="92"/>
      <c r="K137" s="358"/>
    </row>
    <row r="138" spans="1:11" ht="15.75" x14ac:dyDescent="0.25">
      <c r="A138" s="2"/>
      <c r="B138" s="48" t="s">
        <v>51</v>
      </c>
      <c r="C138" s="20"/>
      <c r="D138" s="6">
        <v>15.36</v>
      </c>
      <c r="E138" s="5">
        <v>12</v>
      </c>
      <c r="F138" s="6"/>
      <c r="G138" s="5"/>
      <c r="H138" s="6"/>
      <c r="I138" s="5"/>
      <c r="J138" s="92"/>
      <c r="K138" s="358"/>
    </row>
    <row r="139" spans="1:11" ht="15.75" x14ac:dyDescent="0.25">
      <c r="A139" s="2"/>
      <c r="B139" s="48" t="s">
        <v>118</v>
      </c>
      <c r="C139" s="20"/>
      <c r="D139" s="6">
        <v>3.6</v>
      </c>
      <c r="E139" s="5">
        <v>3</v>
      </c>
      <c r="F139" s="6"/>
      <c r="G139" s="5"/>
      <c r="H139" s="6"/>
      <c r="I139" s="5"/>
      <c r="J139" s="92"/>
      <c r="K139" s="358"/>
    </row>
    <row r="140" spans="1:11" ht="15.75" x14ac:dyDescent="0.25">
      <c r="A140" s="2"/>
      <c r="B140" s="48" t="s">
        <v>72</v>
      </c>
      <c r="C140" s="20"/>
      <c r="D140" s="6">
        <v>3</v>
      </c>
      <c r="E140" s="5">
        <v>3</v>
      </c>
      <c r="F140" s="6"/>
      <c r="G140" s="5"/>
      <c r="H140" s="6"/>
      <c r="I140" s="5"/>
      <c r="J140" s="92"/>
      <c r="K140" s="358"/>
    </row>
    <row r="141" spans="1:11" ht="30" x14ac:dyDescent="0.25">
      <c r="A141" s="99" t="s">
        <v>383</v>
      </c>
      <c r="B141" s="100"/>
      <c r="C141" s="101" t="s">
        <v>377</v>
      </c>
      <c r="D141" s="29"/>
      <c r="E141" s="28"/>
      <c r="F141" s="13">
        <v>1.5</v>
      </c>
      <c r="G141" s="102">
        <v>4.7699999999999996</v>
      </c>
      <c r="H141" s="13">
        <v>8.11</v>
      </c>
      <c r="I141" s="102">
        <v>87.64</v>
      </c>
      <c r="J141" s="13">
        <v>7.66</v>
      </c>
      <c r="K141" s="485" t="s">
        <v>120</v>
      </c>
    </row>
    <row r="142" spans="1:11" x14ac:dyDescent="0.25">
      <c r="A142" s="99"/>
      <c r="B142" s="27" t="s">
        <v>121</v>
      </c>
      <c r="C142" s="101"/>
      <c r="D142" s="13">
        <v>20</v>
      </c>
      <c r="E142" s="102">
        <v>16</v>
      </c>
      <c r="F142" s="13"/>
      <c r="G142" s="102"/>
      <c r="H142" s="103"/>
      <c r="I142" s="102"/>
      <c r="J142" s="13"/>
      <c r="K142" s="358"/>
    </row>
    <row r="143" spans="1:11" x14ac:dyDescent="0.25">
      <c r="A143" s="99"/>
      <c r="B143" s="27" t="s">
        <v>63</v>
      </c>
      <c r="C143" s="101"/>
      <c r="D143" s="13">
        <v>21.28</v>
      </c>
      <c r="E143" s="102">
        <v>16</v>
      </c>
      <c r="F143" s="13"/>
      <c r="G143" s="102"/>
      <c r="H143" s="13"/>
      <c r="I143" s="102"/>
      <c r="J143" s="13"/>
      <c r="K143" s="358"/>
    </row>
    <row r="144" spans="1:11" x14ac:dyDescent="0.25">
      <c r="A144" s="99"/>
      <c r="B144" s="27" t="s">
        <v>64</v>
      </c>
      <c r="C144" s="101"/>
      <c r="D144" s="13">
        <v>12.5</v>
      </c>
      <c r="E144" s="102">
        <v>10</v>
      </c>
      <c r="F144" s="13"/>
      <c r="G144" s="102"/>
      <c r="H144" s="13"/>
      <c r="I144" s="102"/>
      <c r="J144" s="13"/>
      <c r="K144" s="358"/>
    </row>
    <row r="145" spans="1:11" x14ac:dyDescent="0.25">
      <c r="A145" s="99"/>
      <c r="B145" s="27" t="s">
        <v>58</v>
      </c>
      <c r="C145" s="101"/>
      <c r="D145" s="13">
        <v>9.52</v>
      </c>
      <c r="E145" s="102">
        <v>8</v>
      </c>
      <c r="F145" s="13"/>
      <c r="G145" s="102"/>
      <c r="H145" s="13"/>
      <c r="I145" s="102"/>
      <c r="J145" s="13"/>
      <c r="K145" s="358"/>
    </row>
    <row r="146" spans="1:11" x14ac:dyDescent="0.25">
      <c r="A146" s="99"/>
      <c r="B146" s="27" t="s">
        <v>122</v>
      </c>
      <c r="C146" s="101"/>
      <c r="D146" s="13">
        <v>41</v>
      </c>
      <c r="E146" s="102">
        <v>32</v>
      </c>
      <c r="F146" s="13"/>
      <c r="G146" s="102"/>
      <c r="H146" s="13"/>
      <c r="I146" s="102"/>
      <c r="J146" s="13"/>
      <c r="K146" s="358"/>
    </row>
    <row r="147" spans="1:11" x14ac:dyDescent="0.25">
      <c r="A147" s="99"/>
      <c r="B147" s="27" t="s">
        <v>35</v>
      </c>
      <c r="C147" s="101"/>
      <c r="D147" s="13">
        <v>2.4</v>
      </c>
      <c r="E147" s="102">
        <v>2.4</v>
      </c>
      <c r="F147" s="13"/>
      <c r="G147" s="102"/>
      <c r="H147" s="13"/>
      <c r="I147" s="102"/>
      <c r="J147" s="13"/>
      <c r="K147" s="358"/>
    </row>
    <row r="148" spans="1:11" x14ac:dyDescent="0.25">
      <c r="A148" s="99"/>
      <c r="B148" s="27" t="s">
        <v>123</v>
      </c>
      <c r="C148" s="101"/>
      <c r="D148" s="13">
        <v>1</v>
      </c>
      <c r="E148" s="102">
        <v>1</v>
      </c>
      <c r="F148" s="13"/>
      <c r="G148" s="102"/>
      <c r="H148" s="13"/>
      <c r="I148" s="102"/>
      <c r="J148" s="13"/>
      <c r="K148" s="358"/>
    </row>
    <row r="149" spans="1:11" x14ac:dyDescent="0.25">
      <c r="A149" s="99"/>
      <c r="B149" s="27" t="s">
        <v>66</v>
      </c>
      <c r="C149" s="101"/>
      <c r="D149" s="13">
        <v>4</v>
      </c>
      <c r="E149" s="102">
        <v>4</v>
      </c>
      <c r="F149" s="13"/>
      <c r="G149" s="102"/>
      <c r="H149" s="13"/>
      <c r="I149" s="102"/>
      <c r="J149" s="13"/>
      <c r="K149" s="358"/>
    </row>
    <row r="150" spans="1:11" x14ac:dyDescent="0.25">
      <c r="A150" s="99"/>
      <c r="B150" s="104" t="s">
        <v>36</v>
      </c>
      <c r="C150" s="101"/>
      <c r="D150" s="13">
        <v>0.7</v>
      </c>
      <c r="E150" s="102">
        <v>0.7</v>
      </c>
      <c r="F150" s="13"/>
      <c r="G150" s="102"/>
      <c r="H150" s="13"/>
      <c r="I150" s="102"/>
      <c r="J150" s="13"/>
      <c r="K150" s="358"/>
    </row>
    <row r="151" spans="1:11" x14ac:dyDescent="0.25">
      <c r="A151" s="99"/>
      <c r="B151" s="27" t="s">
        <v>124</v>
      </c>
      <c r="C151" s="101"/>
      <c r="D151" s="13">
        <v>140</v>
      </c>
      <c r="E151" s="102">
        <v>140</v>
      </c>
      <c r="F151" s="13"/>
      <c r="G151" s="102"/>
      <c r="H151" s="13"/>
      <c r="I151" s="102"/>
      <c r="J151" s="13"/>
      <c r="K151" s="358"/>
    </row>
    <row r="152" spans="1:11" x14ac:dyDescent="0.25">
      <c r="A152" s="99"/>
      <c r="B152" s="27" t="s">
        <v>126</v>
      </c>
      <c r="C152" s="101"/>
      <c r="D152" s="13">
        <v>7</v>
      </c>
      <c r="E152" s="102">
        <v>7</v>
      </c>
      <c r="F152" s="13"/>
      <c r="G152" s="102"/>
      <c r="H152" s="13"/>
      <c r="I152" s="102"/>
      <c r="J152" s="13"/>
      <c r="K152" s="358"/>
    </row>
    <row r="153" spans="1:11" ht="30" x14ac:dyDescent="0.25">
      <c r="A153" s="446" t="s">
        <v>360</v>
      </c>
      <c r="B153" s="447"/>
      <c r="C153" s="448" t="s">
        <v>127</v>
      </c>
      <c r="D153" s="448"/>
      <c r="E153" s="447"/>
      <c r="F153" s="449">
        <v>6.2250000000000005</v>
      </c>
      <c r="G153" s="450">
        <v>6.4625000000000004</v>
      </c>
      <c r="H153" s="449">
        <v>7.3624999999999998</v>
      </c>
      <c r="I153" s="450">
        <v>112.5</v>
      </c>
      <c r="J153" s="449">
        <v>0.375</v>
      </c>
      <c r="K153" s="405" t="s">
        <v>361</v>
      </c>
    </row>
    <row r="154" spans="1:11" x14ac:dyDescent="0.25">
      <c r="A154" s="447"/>
      <c r="B154" s="451" t="s">
        <v>128</v>
      </c>
      <c r="C154" s="405"/>
      <c r="D154" s="407">
        <v>50</v>
      </c>
      <c r="E154" s="406">
        <v>32.5</v>
      </c>
      <c r="F154" s="448"/>
      <c r="G154" s="447"/>
      <c r="H154" s="448"/>
      <c r="I154" s="447"/>
      <c r="J154" s="448"/>
      <c r="K154" s="448"/>
    </row>
    <row r="155" spans="1:11" x14ac:dyDescent="0.25">
      <c r="A155" s="447"/>
      <c r="B155" s="451" t="s">
        <v>125</v>
      </c>
      <c r="C155" s="405"/>
      <c r="D155" s="407">
        <v>34.200000000000003</v>
      </c>
      <c r="E155" s="406">
        <v>32.5</v>
      </c>
      <c r="F155" s="448"/>
      <c r="G155" s="447"/>
      <c r="H155" s="448"/>
      <c r="I155" s="447"/>
      <c r="J155" s="448"/>
      <c r="K155" s="448"/>
    </row>
    <row r="156" spans="1:11" x14ac:dyDescent="0.25">
      <c r="A156" s="447"/>
      <c r="B156" s="452" t="s">
        <v>89</v>
      </c>
      <c r="C156" s="448"/>
      <c r="D156" s="449">
        <v>7.5</v>
      </c>
      <c r="E156" s="450">
        <v>7.5</v>
      </c>
      <c r="F156" s="448"/>
      <c r="G156" s="447"/>
      <c r="H156" s="448"/>
      <c r="I156" s="447"/>
      <c r="J156" s="448"/>
      <c r="K156" s="448"/>
    </row>
    <row r="157" spans="1:11" x14ac:dyDescent="0.25">
      <c r="A157" s="447"/>
      <c r="B157" s="452" t="s">
        <v>34</v>
      </c>
      <c r="C157" s="448"/>
      <c r="D157" s="449">
        <v>10</v>
      </c>
      <c r="E157" s="450">
        <v>10</v>
      </c>
      <c r="F157" s="448"/>
      <c r="G157" s="447"/>
      <c r="H157" s="448"/>
      <c r="I157" s="447"/>
      <c r="J157" s="448"/>
      <c r="K157" s="448"/>
    </row>
    <row r="158" spans="1:11" x14ac:dyDescent="0.25">
      <c r="A158" s="447"/>
      <c r="B158" s="452" t="s">
        <v>58</v>
      </c>
      <c r="C158" s="448"/>
      <c r="D158" s="449">
        <v>12</v>
      </c>
      <c r="E158" s="450">
        <v>10</v>
      </c>
      <c r="F158" s="448"/>
      <c r="G158" s="447"/>
      <c r="H158" s="448"/>
      <c r="I158" s="447"/>
      <c r="J158" s="448"/>
      <c r="K158" s="448"/>
    </row>
    <row r="159" spans="1:11" x14ac:dyDescent="0.25">
      <c r="A159" s="447"/>
      <c r="B159" s="452" t="s">
        <v>66</v>
      </c>
      <c r="C159" s="448"/>
      <c r="D159" s="449">
        <v>2</v>
      </c>
      <c r="E159" s="450">
        <v>2</v>
      </c>
      <c r="F159" s="448"/>
      <c r="G159" s="447"/>
      <c r="H159" s="448"/>
      <c r="I159" s="447"/>
      <c r="J159" s="448"/>
      <c r="K159" s="448"/>
    </row>
    <row r="160" spans="1:11" x14ac:dyDescent="0.25">
      <c r="A160" s="447"/>
      <c r="B160" s="452" t="s">
        <v>362</v>
      </c>
      <c r="C160" s="448"/>
      <c r="D160" s="449"/>
      <c r="E160" s="450">
        <v>7.5</v>
      </c>
      <c r="F160" s="448"/>
      <c r="G160" s="447"/>
      <c r="H160" s="448"/>
      <c r="I160" s="447"/>
      <c r="J160" s="448"/>
      <c r="K160" s="448"/>
    </row>
    <row r="161" spans="1:11" x14ac:dyDescent="0.25">
      <c r="A161" s="447"/>
      <c r="B161" s="452" t="s">
        <v>129</v>
      </c>
      <c r="C161" s="448"/>
      <c r="D161" s="449">
        <v>3.5</v>
      </c>
      <c r="E161" s="450">
        <v>3.5</v>
      </c>
      <c r="F161" s="448"/>
      <c r="G161" s="447"/>
      <c r="H161" s="448"/>
      <c r="I161" s="447"/>
      <c r="J161" s="448"/>
      <c r="K161" s="448"/>
    </row>
    <row r="162" spans="1:11" x14ac:dyDescent="0.25">
      <c r="A162" s="447"/>
      <c r="B162" s="452" t="s">
        <v>61</v>
      </c>
      <c r="C162" s="448"/>
      <c r="D162" s="449"/>
      <c r="E162" s="453">
        <v>60</v>
      </c>
      <c r="F162" s="448"/>
      <c r="G162" s="447"/>
      <c r="H162" s="448"/>
      <c r="I162" s="447"/>
      <c r="J162" s="448"/>
      <c r="K162" s="448"/>
    </row>
    <row r="163" spans="1:11" x14ac:dyDescent="0.25">
      <c r="A163" s="447"/>
      <c r="B163" s="452" t="s">
        <v>66</v>
      </c>
      <c r="C163" s="448"/>
      <c r="D163" s="449">
        <v>2</v>
      </c>
      <c r="E163" s="450">
        <v>2</v>
      </c>
      <c r="F163" s="448"/>
      <c r="G163" s="447"/>
      <c r="H163" s="448"/>
      <c r="I163" s="447"/>
      <c r="J163" s="448"/>
      <c r="K163" s="448"/>
    </row>
    <row r="164" spans="1:11" x14ac:dyDescent="0.25">
      <c r="A164" s="447"/>
      <c r="B164" s="452" t="s">
        <v>363</v>
      </c>
      <c r="C164" s="448"/>
      <c r="D164" s="449"/>
      <c r="E164" s="453">
        <v>50</v>
      </c>
      <c r="F164" s="448"/>
      <c r="G164" s="447"/>
      <c r="H164" s="448"/>
      <c r="I164" s="447"/>
      <c r="J164" s="448"/>
      <c r="K164" s="448"/>
    </row>
    <row r="165" spans="1:11" x14ac:dyDescent="0.25">
      <c r="A165" s="447"/>
      <c r="B165" s="452" t="s">
        <v>364</v>
      </c>
      <c r="C165" s="448"/>
      <c r="D165" s="449"/>
      <c r="E165" s="453">
        <v>25</v>
      </c>
      <c r="F165" s="448"/>
      <c r="G165" s="447"/>
      <c r="H165" s="448"/>
      <c r="I165" s="447"/>
      <c r="J165" s="448"/>
      <c r="K165" s="448"/>
    </row>
    <row r="166" spans="1:11" x14ac:dyDescent="0.25">
      <c r="A166" s="447"/>
      <c r="B166" s="452" t="s">
        <v>165</v>
      </c>
      <c r="C166" s="448"/>
      <c r="D166" s="449">
        <v>6.25</v>
      </c>
      <c r="E166" s="450">
        <v>6.25</v>
      </c>
      <c r="F166" s="448"/>
      <c r="G166" s="447"/>
      <c r="H166" s="448"/>
      <c r="I166" s="447"/>
      <c r="J166" s="448"/>
      <c r="K166" s="448"/>
    </row>
    <row r="167" spans="1:11" x14ac:dyDescent="0.25">
      <c r="A167" s="447"/>
      <c r="B167" s="452" t="s">
        <v>129</v>
      </c>
      <c r="C167" s="448"/>
      <c r="D167" s="449">
        <v>1.88</v>
      </c>
      <c r="E167" s="450">
        <v>1.88</v>
      </c>
      <c r="F167" s="448"/>
      <c r="G167" s="447"/>
      <c r="H167" s="448"/>
      <c r="I167" s="447"/>
      <c r="J167" s="448"/>
      <c r="K167" s="448"/>
    </row>
    <row r="168" spans="1:11" x14ac:dyDescent="0.25">
      <c r="A168" s="447"/>
      <c r="B168" s="452" t="s">
        <v>77</v>
      </c>
      <c r="C168" s="448"/>
      <c r="D168" s="449">
        <v>18.75</v>
      </c>
      <c r="E168" s="450">
        <v>18.75</v>
      </c>
      <c r="F168" s="448"/>
      <c r="G168" s="447"/>
      <c r="H168" s="448"/>
      <c r="I168" s="447"/>
      <c r="J168" s="448"/>
      <c r="K168" s="448"/>
    </row>
    <row r="169" spans="1:11" x14ac:dyDescent="0.25">
      <c r="A169" s="447"/>
      <c r="B169" s="452" t="s">
        <v>214</v>
      </c>
      <c r="C169" s="448"/>
      <c r="D169" s="449">
        <v>1.25</v>
      </c>
      <c r="E169" s="450">
        <v>1.25</v>
      </c>
      <c r="F169" s="448"/>
      <c r="G169" s="447"/>
      <c r="H169" s="448"/>
      <c r="I169" s="447"/>
      <c r="J169" s="448"/>
      <c r="K169" s="448"/>
    </row>
    <row r="170" spans="1:11" x14ac:dyDescent="0.25">
      <c r="A170" s="447"/>
      <c r="B170" s="452" t="s">
        <v>36</v>
      </c>
      <c r="C170" s="448"/>
      <c r="D170" s="449">
        <v>0.2</v>
      </c>
      <c r="E170" s="450">
        <v>0.2</v>
      </c>
      <c r="F170" s="448"/>
      <c r="G170" s="447"/>
      <c r="H170" s="448"/>
      <c r="I170" s="447"/>
      <c r="J170" s="448"/>
      <c r="K170" s="448"/>
    </row>
    <row r="171" spans="1:11" ht="30" x14ac:dyDescent="0.25">
      <c r="A171" s="99" t="s">
        <v>130</v>
      </c>
      <c r="B171" s="27"/>
      <c r="C171" s="105" t="s">
        <v>73</v>
      </c>
      <c r="D171" s="106"/>
      <c r="E171" s="102"/>
      <c r="F171" s="13">
        <v>4.9288520958083826</v>
      </c>
      <c r="G171" s="102">
        <v>2.7504586826347306</v>
      </c>
      <c r="H171" s="13">
        <v>27.702922155688626</v>
      </c>
      <c r="I171" s="102">
        <v>155.22047904191618</v>
      </c>
      <c r="J171" s="13">
        <v>0</v>
      </c>
      <c r="K171" s="358" t="s">
        <v>131</v>
      </c>
    </row>
    <row r="172" spans="1:11" x14ac:dyDescent="0.25">
      <c r="A172" s="99"/>
      <c r="B172" s="27" t="s">
        <v>132</v>
      </c>
      <c r="C172" s="105"/>
      <c r="D172" s="106">
        <v>45.5</v>
      </c>
      <c r="E172" s="102">
        <v>45.5</v>
      </c>
      <c r="F172" s="13"/>
      <c r="G172" s="102"/>
      <c r="H172" s="13"/>
      <c r="I172" s="102"/>
      <c r="J172" s="13"/>
      <c r="K172" s="358"/>
    </row>
    <row r="173" spans="1:11" x14ac:dyDescent="0.25">
      <c r="A173" s="99"/>
      <c r="B173" s="27" t="s">
        <v>77</v>
      </c>
      <c r="C173" s="105"/>
      <c r="D173" s="106">
        <v>275</v>
      </c>
      <c r="E173" s="107">
        <v>275</v>
      </c>
      <c r="F173" s="13"/>
      <c r="G173" s="102"/>
      <c r="H173" s="13"/>
      <c r="I173" s="102"/>
      <c r="J173" s="13"/>
      <c r="K173" s="358"/>
    </row>
    <row r="174" spans="1:11" x14ac:dyDescent="0.25">
      <c r="A174" s="99"/>
      <c r="B174" s="27" t="s">
        <v>36</v>
      </c>
      <c r="C174" s="105"/>
      <c r="D174" s="106">
        <v>0.5</v>
      </c>
      <c r="E174" s="107">
        <v>0.5</v>
      </c>
      <c r="F174" s="13"/>
      <c r="G174" s="102"/>
      <c r="H174" s="13"/>
      <c r="I174" s="102"/>
      <c r="J174" s="13"/>
      <c r="K174" s="358"/>
    </row>
    <row r="175" spans="1:11" x14ac:dyDescent="0.25">
      <c r="A175" s="99"/>
      <c r="B175" s="104" t="s">
        <v>37</v>
      </c>
      <c r="C175" s="105"/>
      <c r="D175" s="108">
        <v>3</v>
      </c>
      <c r="E175" s="107">
        <v>3</v>
      </c>
      <c r="F175" s="109"/>
      <c r="G175" s="102"/>
      <c r="H175" s="102"/>
      <c r="I175" s="102"/>
      <c r="J175" s="13"/>
      <c r="K175" s="358"/>
    </row>
    <row r="176" spans="1:11" ht="15.75" x14ac:dyDescent="0.25">
      <c r="A176" s="110" t="s">
        <v>133</v>
      </c>
      <c r="B176" s="25"/>
      <c r="C176" s="20">
        <v>180</v>
      </c>
      <c r="D176" s="6"/>
      <c r="E176" s="5"/>
      <c r="F176" s="6">
        <v>0.14000000000000001</v>
      </c>
      <c r="G176" s="5">
        <v>0.14000000000000001</v>
      </c>
      <c r="H176" s="6">
        <v>13.2</v>
      </c>
      <c r="I176" s="5">
        <v>55.26</v>
      </c>
      <c r="J176" s="6">
        <v>0.81</v>
      </c>
      <c r="K176" s="369" t="s">
        <v>134</v>
      </c>
    </row>
    <row r="177" spans="1:11" ht="15.75" x14ac:dyDescent="0.25">
      <c r="A177" s="9"/>
      <c r="B177" s="9" t="s">
        <v>135</v>
      </c>
      <c r="C177" s="20"/>
      <c r="D177" s="6">
        <v>31.92</v>
      </c>
      <c r="E177" s="5">
        <v>28</v>
      </c>
      <c r="F177" s="6"/>
      <c r="G177" s="5"/>
      <c r="H177" s="6"/>
      <c r="I177" s="5"/>
      <c r="J177" s="92"/>
      <c r="K177" s="358"/>
    </row>
    <row r="178" spans="1:11" ht="15.75" x14ac:dyDescent="0.25">
      <c r="A178" s="9"/>
      <c r="B178" s="9" t="s">
        <v>77</v>
      </c>
      <c r="C178" s="20"/>
      <c r="D178" s="6">
        <v>183</v>
      </c>
      <c r="E178" s="5">
        <v>183</v>
      </c>
      <c r="F178" s="6"/>
      <c r="G178" s="5"/>
      <c r="H178" s="6"/>
      <c r="I178" s="5"/>
      <c r="J178" s="92"/>
      <c r="K178" s="358"/>
    </row>
    <row r="179" spans="1:11" ht="15.75" x14ac:dyDescent="0.25">
      <c r="A179" s="9"/>
      <c r="B179" s="9" t="s">
        <v>52</v>
      </c>
      <c r="C179" s="20"/>
      <c r="D179" s="6">
        <v>6</v>
      </c>
      <c r="E179" s="5">
        <v>6</v>
      </c>
      <c r="F179" s="6"/>
      <c r="G179" s="5"/>
      <c r="H179" s="6"/>
      <c r="I179" s="5"/>
      <c r="J179" s="92"/>
      <c r="K179" s="358"/>
    </row>
    <row r="180" spans="1:11" ht="24" x14ac:dyDescent="0.25">
      <c r="A180" s="2" t="s">
        <v>69</v>
      </c>
      <c r="B180" s="9"/>
      <c r="C180" s="20">
        <v>25</v>
      </c>
      <c r="D180" s="60">
        <v>25</v>
      </c>
      <c r="E180" s="5">
        <v>25</v>
      </c>
      <c r="F180" s="5">
        <v>1.9</v>
      </c>
      <c r="G180" s="6">
        <v>0.2</v>
      </c>
      <c r="H180" s="5">
        <v>12.3</v>
      </c>
      <c r="I180" s="5">
        <v>58.75</v>
      </c>
      <c r="J180" s="6">
        <v>0</v>
      </c>
      <c r="K180" s="358" t="s">
        <v>78</v>
      </c>
    </row>
    <row r="181" spans="1:11" ht="24.75" thickBot="1" x14ac:dyDescent="0.3">
      <c r="A181" s="39" t="s">
        <v>79</v>
      </c>
      <c r="B181" s="40"/>
      <c r="C181" s="86">
        <v>45</v>
      </c>
      <c r="D181" s="76">
        <v>45</v>
      </c>
      <c r="E181" s="75">
        <v>45</v>
      </c>
      <c r="F181" s="75">
        <v>2.97</v>
      </c>
      <c r="G181" s="37">
        <v>0.54</v>
      </c>
      <c r="H181" s="75">
        <v>17.820000000000004</v>
      </c>
      <c r="I181" s="75">
        <v>89.100000000000009</v>
      </c>
      <c r="J181" s="37"/>
      <c r="K181" s="365" t="s">
        <v>80</v>
      </c>
    </row>
    <row r="182" spans="1:11" ht="16.5" thickBot="1" x14ac:dyDescent="0.3">
      <c r="A182" s="49" t="s">
        <v>46</v>
      </c>
      <c r="B182" s="80"/>
      <c r="C182" s="111">
        <v>705</v>
      </c>
      <c r="D182" s="79"/>
      <c r="E182" s="10"/>
      <c r="F182" s="79">
        <f>F135+F141+F153+F171+F176+F180+F181</f>
        <v>18.392852095808383</v>
      </c>
      <c r="G182" s="79">
        <f t="shared" ref="G182:J182" si="6">G135+G141+G153+G171+G176+G180+G181</f>
        <v>19.56875868263473</v>
      </c>
      <c r="H182" s="79">
        <f t="shared" si="6"/>
        <v>91.872622155688632</v>
      </c>
      <c r="I182" s="79">
        <f t="shared" si="6"/>
        <v>625.31047904191621</v>
      </c>
      <c r="J182" s="79">
        <f t="shared" si="6"/>
        <v>12.465000000000002</v>
      </c>
      <c r="K182" s="371"/>
    </row>
    <row r="183" spans="1:11" ht="15.75" x14ac:dyDescent="0.25">
      <c r="A183" s="2"/>
      <c r="B183" s="56" t="s">
        <v>81</v>
      </c>
      <c r="C183" s="15"/>
      <c r="D183" s="16"/>
      <c r="E183" s="15"/>
      <c r="F183" s="112"/>
      <c r="G183" s="19"/>
      <c r="H183" s="18"/>
      <c r="I183" s="19"/>
      <c r="J183" s="18"/>
      <c r="K183" s="358"/>
    </row>
    <row r="184" spans="1:11" ht="15.75" x14ac:dyDescent="0.25">
      <c r="A184" s="2" t="s">
        <v>140</v>
      </c>
      <c r="B184" s="9"/>
      <c r="C184" s="20" t="s">
        <v>141</v>
      </c>
      <c r="D184" s="6"/>
      <c r="E184" s="5"/>
      <c r="F184" s="60">
        <v>13.34</v>
      </c>
      <c r="G184" s="6">
        <v>14.530200000000001</v>
      </c>
      <c r="H184" s="5">
        <v>49.1</v>
      </c>
      <c r="I184" s="6">
        <v>418.5</v>
      </c>
      <c r="J184" s="5">
        <v>2.14</v>
      </c>
      <c r="K184" s="358" t="s">
        <v>142</v>
      </c>
    </row>
    <row r="185" spans="1:11" ht="15.75" x14ac:dyDescent="0.25">
      <c r="A185" s="2"/>
      <c r="B185" s="9" t="s">
        <v>143</v>
      </c>
      <c r="C185" s="20"/>
      <c r="D185" s="6">
        <v>112.17</v>
      </c>
      <c r="E185" s="5">
        <v>110</v>
      </c>
      <c r="F185" s="60"/>
      <c r="G185" s="6"/>
      <c r="H185" s="5"/>
      <c r="I185" s="6"/>
      <c r="J185" s="5"/>
      <c r="K185" s="358"/>
    </row>
    <row r="186" spans="1:11" ht="15.75" x14ac:dyDescent="0.25">
      <c r="A186" s="2"/>
      <c r="B186" s="9" t="s">
        <v>144</v>
      </c>
      <c r="C186" s="20"/>
      <c r="D186" s="6">
        <v>6.9</v>
      </c>
      <c r="E186" s="5">
        <v>6.9</v>
      </c>
      <c r="F186" s="60"/>
      <c r="G186" s="6"/>
      <c r="H186" s="5"/>
      <c r="I186" s="6"/>
      <c r="J186" s="5"/>
      <c r="K186" s="358"/>
    </row>
    <row r="187" spans="1:11" ht="15.75" x14ac:dyDescent="0.25">
      <c r="A187" s="2"/>
      <c r="B187" s="9" t="s">
        <v>59</v>
      </c>
      <c r="C187" s="20"/>
      <c r="D187" s="6">
        <v>6</v>
      </c>
      <c r="E187" s="5">
        <v>5</v>
      </c>
      <c r="F187" s="60"/>
      <c r="G187" s="6"/>
      <c r="H187" s="5"/>
      <c r="I187" s="6"/>
      <c r="J187" s="5"/>
      <c r="K187" s="358"/>
    </row>
    <row r="188" spans="1:11" ht="15.75" x14ac:dyDescent="0.25">
      <c r="A188" s="2"/>
      <c r="B188" s="9" t="s">
        <v>145</v>
      </c>
      <c r="C188" s="20"/>
      <c r="D188" s="6">
        <v>9.6</v>
      </c>
      <c r="E188" s="5">
        <v>9.6</v>
      </c>
      <c r="F188" s="60"/>
      <c r="G188" s="6"/>
      <c r="H188" s="5"/>
      <c r="I188" s="6"/>
      <c r="J188" s="46"/>
      <c r="K188" s="358"/>
    </row>
    <row r="189" spans="1:11" ht="15.75" x14ac:dyDescent="0.25">
      <c r="A189" s="2"/>
      <c r="B189" s="9" t="s">
        <v>126</v>
      </c>
      <c r="C189" s="20"/>
      <c r="D189" s="6">
        <v>4.8</v>
      </c>
      <c r="E189" s="5">
        <v>4.8</v>
      </c>
      <c r="F189" s="60"/>
      <c r="G189" s="6"/>
      <c r="H189" s="5"/>
      <c r="I189" s="6"/>
      <c r="J189" s="46"/>
      <c r="K189" s="358"/>
    </row>
    <row r="190" spans="1:11" ht="15.75" x14ac:dyDescent="0.25">
      <c r="A190" s="2"/>
      <c r="B190" s="9" t="s">
        <v>37</v>
      </c>
      <c r="C190" s="20"/>
      <c r="D190" s="6">
        <v>4.8</v>
      </c>
      <c r="E190" s="5">
        <v>4.8</v>
      </c>
      <c r="F190" s="60"/>
      <c r="G190" s="6"/>
      <c r="H190" s="5"/>
      <c r="I190" s="6"/>
      <c r="J190" s="46"/>
      <c r="K190" s="358"/>
    </row>
    <row r="191" spans="1:11" ht="15.75" x14ac:dyDescent="0.25">
      <c r="A191" s="2"/>
      <c r="B191" s="9" t="s">
        <v>70</v>
      </c>
      <c r="C191" s="20"/>
      <c r="D191" s="6">
        <v>4.8</v>
      </c>
      <c r="E191" s="5">
        <v>4.8</v>
      </c>
      <c r="F191" s="60"/>
      <c r="G191" s="6"/>
      <c r="H191" s="5"/>
      <c r="I191" s="6"/>
      <c r="J191" s="46"/>
      <c r="K191" s="358"/>
    </row>
    <row r="192" spans="1:11" ht="15.75" x14ac:dyDescent="0.25">
      <c r="A192" s="2"/>
      <c r="B192" s="48" t="s">
        <v>36</v>
      </c>
      <c r="C192" s="20"/>
      <c r="D192" s="6">
        <v>0.6</v>
      </c>
      <c r="E192" s="5">
        <v>0.6</v>
      </c>
      <c r="F192" s="60"/>
      <c r="G192" s="6"/>
      <c r="H192" s="5"/>
      <c r="I192" s="6"/>
      <c r="J192" s="46"/>
      <c r="K192" s="358"/>
    </row>
    <row r="193" spans="1:11" ht="15.75" x14ac:dyDescent="0.25">
      <c r="A193" s="9"/>
      <c r="B193" s="48" t="s">
        <v>146</v>
      </c>
      <c r="C193" s="20"/>
      <c r="D193" s="6">
        <v>30.6</v>
      </c>
      <c r="E193" s="5">
        <v>30</v>
      </c>
      <c r="F193" s="60"/>
      <c r="G193" s="6"/>
      <c r="H193" s="5"/>
      <c r="I193" s="6"/>
      <c r="J193" s="46"/>
      <c r="K193" s="358"/>
    </row>
    <row r="194" spans="1:11" ht="33" customHeight="1" x14ac:dyDescent="0.25">
      <c r="A194" s="2" t="s">
        <v>111</v>
      </c>
      <c r="B194" s="9"/>
      <c r="C194" s="20">
        <v>180</v>
      </c>
      <c r="D194" s="6">
        <v>180</v>
      </c>
      <c r="E194" s="5">
        <v>180</v>
      </c>
      <c r="F194" s="4">
        <v>0.9</v>
      </c>
      <c r="G194" s="5"/>
      <c r="H194" s="6">
        <v>18.18</v>
      </c>
      <c r="I194" s="5">
        <v>76</v>
      </c>
      <c r="J194" s="6">
        <v>3.6</v>
      </c>
      <c r="K194" s="358" t="s">
        <v>344</v>
      </c>
    </row>
    <row r="195" spans="1:11" ht="16.5" thickBot="1" x14ac:dyDescent="0.3">
      <c r="A195" s="2" t="s">
        <v>113</v>
      </c>
      <c r="B195" s="9"/>
      <c r="C195" s="20"/>
      <c r="D195" s="6"/>
      <c r="E195" s="5"/>
      <c r="F195" s="4"/>
      <c r="G195" s="5"/>
      <c r="H195" s="6"/>
      <c r="I195" s="5"/>
      <c r="J195" s="6"/>
      <c r="K195" s="358"/>
    </row>
    <row r="196" spans="1:11" ht="16.5" thickBot="1" x14ac:dyDescent="0.3">
      <c r="A196" s="116" t="s">
        <v>46</v>
      </c>
      <c r="B196" s="117"/>
      <c r="C196" s="118">
        <f>C194+120+30</f>
        <v>330</v>
      </c>
      <c r="D196" s="119"/>
      <c r="E196" s="120"/>
      <c r="F196" s="121">
        <f>F194+F184</f>
        <v>14.24</v>
      </c>
      <c r="G196" s="121">
        <f t="shared" ref="G196:J196" si="7">G194+G184</f>
        <v>14.530200000000001</v>
      </c>
      <c r="H196" s="121">
        <f t="shared" si="7"/>
        <v>67.28</v>
      </c>
      <c r="I196" s="121">
        <f t="shared" si="7"/>
        <v>494.5</v>
      </c>
      <c r="J196" s="121">
        <f t="shared" si="7"/>
        <v>5.74</v>
      </c>
      <c r="K196" s="362"/>
    </row>
    <row r="197" spans="1:11" ht="16.5" thickBot="1" x14ac:dyDescent="0.3">
      <c r="A197" s="49" t="s">
        <v>97</v>
      </c>
      <c r="B197" s="80"/>
      <c r="C197" s="394">
        <f>C196+C182+C133+C128</f>
        <v>1632</v>
      </c>
      <c r="D197" s="10"/>
      <c r="E197" s="10"/>
      <c r="F197" s="10">
        <f>F196+F182+F133+F128</f>
        <v>51.278270378667123</v>
      </c>
      <c r="G197" s="10">
        <f t="shared" ref="G197:J197" si="8">G196+G182+G133+G128</f>
        <v>56.208867724981687</v>
      </c>
      <c r="H197" s="10">
        <f t="shared" si="8"/>
        <v>220.32434695084933</v>
      </c>
      <c r="I197" s="10">
        <f t="shared" si="8"/>
        <v>1629.378257372176</v>
      </c>
      <c r="J197" s="10">
        <f t="shared" si="8"/>
        <v>20.685000000000002</v>
      </c>
      <c r="K197" s="362"/>
    </row>
    <row r="198" spans="1:11" ht="15.75" x14ac:dyDescent="0.25">
      <c r="A198" s="48"/>
      <c r="B198" s="48"/>
      <c r="C198" s="88"/>
      <c r="D198" s="88"/>
      <c r="E198" s="6"/>
      <c r="F198" s="58"/>
      <c r="G198" s="58"/>
      <c r="H198" s="58"/>
      <c r="I198" s="122"/>
      <c r="J198" s="122"/>
      <c r="K198" s="372"/>
    </row>
    <row r="199" spans="1:11" ht="16.5" thickBot="1" x14ac:dyDescent="0.3">
      <c r="A199" s="81" t="s">
        <v>151</v>
      </c>
      <c r="B199" s="48"/>
      <c r="C199" s="48"/>
      <c r="D199" s="91"/>
      <c r="E199" s="92"/>
      <c r="F199" s="92"/>
      <c r="G199" s="92"/>
      <c r="H199" s="92"/>
      <c r="I199" s="93"/>
      <c r="J199" s="93"/>
      <c r="K199" s="367"/>
    </row>
    <row r="200" spans="1:11" ht="15.75" x14ac:dyDescent="0.25">
      <c r="A200" s="30" t="s">
        <v>10</v>
      </c>
      <c r="B200" s="31"/>
      <c r="C200" s="32" t="s">
        <v>11</v>
      </c>
      <c r="D200" s="21" t="s">
        <v>12</v>
      </c>
      <c r="E200" s="21" t="s">
        <v>12</v>
      </c>
      <c r="F200" s="545" t="s">
        <v>13</v>
      </c>
      <c r="G200" s="546"/>
      <c r="H200" s="547"/>
      <c r="I200" s="33" t="s">
        <v>14</v>
      </c>
      <c r="J200" s="33" t="s">
        <v>15</v>
      </c>
      <c r="K200" s="368" t="s">
        <v>99</v>
      </c>
    </row>
    <row r="201" spans="1:11" ht="16.5" thickBot="1" x14ac:dyDescent="0.3">
      <c r="A201" s="2" t="s">
        <v>17</v>
      </c>
      <c r="B201" s="9"/>
      <c r="C201" s="7" t="s">
        <v>18</v>
      </c>
      <c r="D201" s="5" t="s">
        <v>19</v>
      </c>
      <c r="E201" s="5" t="s">
        <v>19</v>
      </c>
      <c r="F201" s="551"/>
      <c r="G201" s="552"/>
      <c r="H201" s="553"/>
      <c r="I201" s="4" t="s">
        <v>20</v>
      </c>
      <c r="J201" s="38"/>
      <c r="K201" s="369" t="s">
        <v>100</v>
      </c>
    </row>
    <row r="202" spans="1:11" ht="16.5" thickBot="1" x14ac:dyDescent="0.3">
      <c r="A202" s="2"/>
      <c r="B202" s="9"/>
      <c r="C202" s="7"/>
      <c r="D202" s="42" t="s">
        <v>21</v>
      </c>
      <c r="E202" s="42" t="s">
        <v>22</v>
      </c>
      <c r="F202" s="21" t="s">
        <v>23</v>
      </c>
      <c r="G202" s="21" t="s">
        <v>24</v>
      </c>
      <c r="H202" s="89" t="s">
        <v>25</v>
      </c>
      <c r="I202" s="33" t="s">
        <v>26</v>
      </c>
      <c r="J202" s="33" t="s">
        <v>27</v>
      </c>
      <c r="K202" s="365"/>
    </row>
    <row r="203" spans="1:11" ht="15.75" x14ac:dyDescent="0.25">
      <c r="A203" s="30"/>
      <c r="B203" s="52" t="s">
        <v>28</v>
      </c>
      <c r="C203" s="24"/>
      <c r="D203" s="89"/>
      <c r="E203" s="45"/>
      <c r="F203" s="90"/>
      <c r="G203" s="45"/>
      <c r="H203" s="90"/>
      <c r="I203" s="45"/>
      <c r="J203" s="90"/>
      <c r="K203" s="358"/>
    </row>
    <row r="204" spans="1:11" ht="31.5" x14ac:dyDescent="0.25">
      <c r="A204" s="2" t="s">
        <v>236</v>
      </c>
      <c r="B204" s="9"/>
      <c r="C204" s="20" t="s">
        <v>102</v>
      </c>
      <c r="D204" s="6"/>
      <c r="E204" s="5"/>
      <c r="F204" s="6">
        <v>5.4510000000000005</v>
      </c>
      <c r="G204" s="5">
        <v>5.2920000000000007</v>
      </c>
      <c r="H204" s="6">
        <v>29.058000000000003</v>
      </c>
      <c r="I204" s="5">
        <v>186.3</v>
      </c>
      <c r="J204" s="6">
        <v>1.05</v>
      </c>
      <c r="K204" s="358" t="s">
        <v>237</v>
      </c>
    </row>
    <row r="205" spans="1:11" ht="15.75" x14ac:dyDescent="0.25">
      <c r="A205" s="2"/>
      <c r="B205" s="9" t="s">
        <v>144</v>
      </c>
      <c r="C205" s="20"/>
      <c r="D205" s="6">
        <v>22.5</v>
      </c>
      <c r="E205" s="5">
        <v>22.5</v>
      </c>
      <c r="F205" s="6"/>
      <c r="G205" s="5"/>
      <c r="H205" s="6"/>
      <c r="I205" s="5"/>
      <c r="J205" s="6"/>
      <c r="K205" s="358"/>
    </row>
    <row r="206" spans="1:11" ht="15.75" x14ac:dyDescent="0.25">
      <c r="A206" s="2"/>
      <c r="B206" s="9" t="s">
        <v>33</v>
      </c>
      <c r="C206" s="20"/>
      <c r="D206" s="6">
        <v>158</v>
      </c>
      <c r="E206" s="5">
        <v>158</v>
      </c>
      <c r="F206" s="6"/>
      <c r="G206" s="5"/>
      <c r="H206" s="6"/>
      <c r="I206" s="5"/>
      <c r="J206" s="6"/>
      <c r="K206" s="358"/>
    </row>
    <row r="207" spans="1:11" ht="15.75" x14ac:dyDescent="0.25">
      <c r="A207" s="2"/>
      <c r="B207" s="9" t="s">
        <v>35</v>
      </c>
      <c r="C207" s="20"/>
      <c r="D207" s="6">
        <v>2.5</v>
      </c>
      <c r="E207" s="5">
        <v>2.5</v>
      </c>
      <c r="F207" s="6"/>
      <c r="G207" s="5"/>
      <c r="H207" s="6"/>
      <c r="I207" s="5"/>
      <c r="J207" s="6"/>
      <c r="K207" s="358"/>
    </row>
    <row r="208" spans="1:11" ht="15.75" x14ac:dyDescent="0.25">
      <c r="A208" s="2"/>
      <c r="B208" s="48" t="s">
        <v>36</v>
      </c>
      <c r="C208" s="20"/>
      <c r="D208" s="6">
        <v>0.5</v>
      </c>
      <c r="E208" s="5">
        <v>0.5</v>
      </c>
      <c r="F208" s="6"/>
      <c r="G208" s="5"/>
      <c r="H208" s="6"/>
      <c r="I208" s="5"/>
      <c r="J208" s="6"/>
      <c r="K208" s="358"/>
    </row>
    <row r="209" spans="1:11" ht="15.75" x14ac:dyDescent="0.25">
      <c r="A209" s="2"/>
      <c r="B209" s="9" t="s">
        <v>37</v>
      </c>
      <c r="C209" s="20"/>
      <c r="D209" s="6">
        <v>3</v>
      </c>
      <c r="E209" s="5">
        <v>3</v>
      </c>
      <c r="F209" s="6"/>
      <c r="G209" s="5"/>
      <c r="H209" s="6"/>
      <c r="I209" s="5"/>
      <c r="J209" s="6"/>
      <c r="K209" s="358"/>
    </row>
    <row r="210" spans="1:11" ht="15.75" x14ac:dyDescent="0.25">
      <c r="A210" s="82" t="s">
        <v>349</v>
      </c>
      <c r="B210" s="53"/>
      <c r="C210" s="15" t="s">
        <v>39</v>
      </c>
      <c r="D210" s="123"/>
      <c r="E210" s="124"/>
      <c r="F210" s="19">
        <v>2.673</v>
      </c>
      <c r="G210" s="18">
        <v>2.2679999999999998</v>
      </c>
      <c r="H210" s="19">
        <v>10.341733133433284</v>
      </c>
      <c r="I210" s="18">
        <v>72.701919040479751</v>
      </c>
      <c r="J210" s="19">
        <v>1.2</v>
      </c>
      <c r="K210" s="358" t="s">
        <v>152</v>
      </c>
    </row>
    <row r="211" spans="1:11" ht="15.75" x14ac:dyDescent="0.25">
      <c r="A211" s="82"/>
      <c r="B211" s="9" t="s">
        <v>96</v>
      </c>
      <c r="C211" s="84"/>
      <c r="D211" s="16">
        <v>0.45</v>
      </c>
      <c r="E211" s="15">
        <v>0.45</v>
      </c>
      <c r="F211" s="19"/>
      <c r="G211" s="18"/>
      <c r="H211" s="19"/>
      <c r="I211" s="18"/>
      <c r="J211" s="19"/>
      <c r="K211" s="358"/>
    </row>
    <row r="212" spans="1:11" ht="15.75" x14ac:dyDescent="0.25">
      <c r="A212" s="82"/>
      <c r="B212" s="53" t="s">
        <v>35</v>
      </c>
      <c r="C212" s="84"/>
      <c r="D212" s="16">
        <v>6</v>
      </c>
      <c r="E212" s="15">
        <v>6</v>
      </c>
      <c r="F212" s="19"/>
      <c r="G212" s="18"/>
      <c r="H212" s="19"/>
      <c r="I212" s="18"/>
      <c r="J212" s="19"/>
      <c r="K212" s="358"/>
    </row>
    <row r="213" spans="1:11" ht="15.75" x14ac:dyDescent="0.25">
      <c r="A213" s="82"/>
      <c r="B213" s="53" t="s">
        <v>33</v>
      </c>
      <c r="C213" s="84"/>
      <c r="D213" s="16">
        <v>92</v>
      </c>
      <c r="E213" s="15">
        <v>90</v>
      </c>
      <c r="F213" s="19"/>
      <c r="G213" s="18"/>
      <c r="H213" s="19"/>
      <c r="I213" s="18"/>
      <c r="J213" s="19"/>
      <c r="K213" s="358"/>
    </row>
    <row r="214" spans="1:11" ht="15.75" x14ac:dyDescent="0.25">
      <c r="A214" s="82"/>
      <c r="B214" s="53" t="s">
        <v>34</v>
      </c>
      <c r="C214" s="84"/>
      <c r="D214" s="16">
        <v>90</v>
      </c>
      <c r="E214" s="15">
        <v>90</v>
      </c>
      <c r="F214" s="19"/>
      <c r="G214" s="18"/>
      <c r="H214" s="19"/>
      <c r="I214" s="18"/>
      <c r="J214" s="19"/>
      <c r="K214" s="358"/>
    </row>
    <row r="215" spans="1:11" ht="15.75" x14ac:dyDescent="0.25">
      <c r="A215" s="2" t="s">
        <v>42</v>
      </c>
      <c r="B215" s="9"/>
      <c r="C215" s="20" t="s">
        <v>43</v>
      </c>
      <c r="D215" s="38"/>
      <c r="E215" s="46"/>
      <c r="F215" s="4">
        <v>2.29</v>
      </c>
      <c r="G215" s="5">
        <v>4.5</v>
      </c>
      <c r="H215" s="6">
        <v>15.489999999999997</v>
      </c>
      <c r="I215" s="4">
        <v>111.59999999999998</v>
      </c>
      <c r="J215" s="4"/>
      <c r="K215" s="358" t="s">
        <v>44</v>
      </c>
    </row>
    <row r="216" spans="1:11" ht="15.75" x14ac:dyDescent="0.25">
      <c r="A216" s="2"/>
      <c r="B216" s="9" t="s">
        <v>45</v>
      </c>
      <c r="C216" s="20"/>
      <c r="D216" s="4">
        <v>30</v>
      </c>
      <c r="E216" s="5">
        <v>30</v>
      </c>
      <c r="F216" s="4"/>
      <c r="G216" s="5"/>
      <c r="H216" s="5"/>
      <c r="I216" s="4"/>
      <c r="J216" s="4"/>
      <c r="K216" s="358"/>
    </row>
    <row r="217" spans="1:11" ht="16.5" thickBot="1" x14ac:dyDescent="0.3">
      <c r="A217" s="2"/>
      <c r="B217" s="9" t="s">
        <v>37</v>
      </c>
      <c r="C217" s="20"/>
      <c r="D217" s="4">
        <v>5</v>
      </c>
      <c r="E217" s="5">
        <v>5</v>
      </c>
      <c r="F217" s="4" t="s">
        <v>8</v>
      </c>
      <c r="G217" s="5"/>
      <c r="H217" s="5"/>
      <c r="I217" s="4"/>
      <c r="J217" s="4"/>
      <c r="K217" s="358"/>
    </row>
    <row r="218" spans="1:11" ht="16.5" thickBot="1" x14ac:dyDescent="0.3">
      <c r="A218" s="49" t="s">
        <v>46</v>
      </c>
      <c r="B218" s="50"/>
      <c r="C218" s="51">
        <v>404</v>
      </c>
      <c r="D218" s="26"/>
      <c r="E218" s="23"/>
      <c r="F218" s="10">
        <f>SUM(F204:F217)</f>
        <v>10.414000000000001</v>
      </c>
      <c r="G218" s="10">
        <f>SUM(G204:G217)</f>
        <v>12.06</v>
      </c>
      <c r="H218" s="10">
        <f>SUM(H204:H217)</f>
        <v>54.889733133433282</v>
      </c>
      <c r="I218" s="10">
        <f>SUM(I204:I217)</f>
        <v>370.60191904047974</v>
      </c>
      <c r="J218" s="10">
        <f>SUM(J204:J217)</f>
        <v>2.25</v>
      </c>
      <c r="K218" s="362"/>
    </row>
    <row r="219" spans="1:11" ht="15.75" x14ac:dyDescent="0.25">
      <c r="A219" s="2"/>
      <c r="B219" s="81" t="s">
        <v>47</v>
      </c>
      <c r="C219" s="24"/>
      <c r="D219" s="6"/>
      <c r="E219" s="5"/>
      <c r="F219" s="21"/>
      <c r="G219" s="6"/>
      <c r="H219" s="21"/>
      <c r="I219" s="6"/>
      <c r="J219" s="125"/>
      <c r="K219" s="358"/>
    </row>
    <row r="220" spans="1:11" ht="16.5" thickBot="1" x14ac:dyDescent="0.3">
      <c r="A220" s="2" t="s">
        <v>352</v>
      </c>
      <c r="B220" s="53"/>
      <c r="C220" s="15">
        <v>100</v>
      </c>
      <c r="D220" s="16">
        <v>100</v>
      </c>
      <c r="E220" s="15">
        <v>100</v>
      </c>
      <c r="F220" s="17">
        <v>0.4</v>
      </c>
      <c r="G220" s="18">
        <v>0.4</v>
      </c>
      <c r="H220" s="19">
        <v>9.8000000000000007</v>
      </c>
      <c r="I220" s="18">
        <v>47</v>
      </c>
      <c r="J220" s="19">
        <v>10</v>
      </c>
      <c r="K220" s="358" t="s">
        <v>49</v>
      </c>
    </row>
    <row r="221" spans="1:11" ht="16.5" thickBot="1" x14ac:dyDescent="0.3">
      <c r="A221" s="49" t="s">
        <v>46</v>
      </c>
      <c r="B221" s="50"/>
      <c r="C221" s="51">
        <v>100</v>
      </c>
      <c r="D221" s="26"/>
      <c r="E221" s="54"/>
      <c r="F221" s="10">
        <f>F220</f>
        <v>0.4</v>
      </c>
      <c r="G221" s="10">
        <f>G220</f>
        <v>0.4</v>
      </c>
      <c r="H221" s="10">
        <f>H220</f>
        <v>9.8000000000000007</v>
      </c>
      <c r="I221" s="10">
        <f>I220</f>
        <v>47</v>
      </c>
      <c r="J221" s="10">
        <f>J220</f>
        <v>10</v>
      </c>
      <c r="K221" s="362"/>
    </row>
    <row r="222" spans="1:11" ht="15.75" x14ac:dyDescent="0.25">
      <c r="A222" s="126"/>
      <c r="B222" s="52" t="s">
        <v>50</v>
      </c>
      <c r="C222" s="24"/>
      <c r="D222" s="89"/>
      <c r="E222" s="127"/>
      <c r="F222" s="33"/>
      <c r="G222" s="21"/>
      <c r="H222" s="89"/>
      <c r="I222" s="21"/>
      <c r="J222" s="90"/>
      <c r="K222" s="358"/>
    </row>
    <row r="223" spans="1:11" s="408" customFormat="1" ht="47.25" customHeight="1" x14ac:dyDescent="0.25">
      <c r="A223" s="475" t="s">
        <v>492</v>
      </c>
      <c r="B223" s="264"/>
      <c r="C223" s="476">
        <v>50</v>
      </c>
      <c r="D223" s="471"/>
      <c r="E223" s="470"/>
      <c r="F223" s="471">
        <v>0.85</v>
      </c>
      <c r="G223" s="470">
        <v>2.5</v>
      </c>
      <c r="H223" s="471">
        <v>4.2300000000000004</v>
      </c>
      <c r="I223" s="470">
        <v>42.85</v>
      </c>
      <c r="J223" s="471"/>
      <c r="K223" s="478" t="s">
        <v>494</v>
      </c>
    </row>
    <row r="224" spans="1:11" s="408" customFormat="1" ht="19.5" customHeight="1" x14ac:dyDescent="0.25">
      <c r="A224" s="264"/>
      <c r="B224" s="264" t="s">
        <v>493</v>
      </c>
      <c r="C224" s="476"/>
      <c r="D224" s="471">
        <v>57.2</v>
      </c>
      <c r="E224" s="470">
        <v>40</v>
      </c>
      <c r="F224" s="471"/>
      <c r="G224" s="470"/>
      <c r="H224" s="471"/>
      <c r="I224" s="470"/>
      <c r="J224" s="471"/>
      <c r="K224" s="470"/>
    </row>
    <row r="225" spans="1:11" s="408" customFormat="1" ht="19.5" customHeight="1" x14ac:dyDescent="0.25">
      <c r="A225" s="264"/>
      <c r="B225" s="264" t="s">
        <v>118</v>
      </c>
      <c r="C225" s="476"/>
      <c r="D225" s="471">
        <v>6</v>
      </c>
      <c r="E225" s="470">
        <v>5</v>
      </c>
      <c r="F225" s="471"/>
      <c r="G225" s="470"/>
      <c r="H225" s="471"/>
      <c r="I225" s="470"/>
      <c r="J225" s="471"/>
      <c r="K225" s="470"/>
    </row>
    <row r="226" spans="1:11" s="408" customFormat="1" ht="19.5" customHeight="1" x14ac:dyDescent="0.25">
      <c r="A226" s="264"/>
      <c r="B226" s="264" t="s">
        <v>145</v>
      </c>
      <c r="C226" s="476"/>
      <c r="D226" s="471">
        <v>2.5</v>
      </c>
      <c r="E226" s="470">
        <v>2.5</v>
      </c>
      <c r="F226" s="471"/>
      <c r="G226" s="470"/>
      <c r="H226" s="471"/>
      <c r="I226" s="470"/>
      <c r="J226" s="471"/>
      <c r="K226" s="470"/>
    </row>
    <row r="227" spans="1:11" s="408" customFormat="1" ht="19.5" customHeight="1" x14ac:dyDescent="0.25">
      <c r="A227" s="264"/>
      <c r="B227" s="264" t="s">
        <v>72</v>
      </c>
      <c r="C227" s="476"/>
      <c r="D227" s="471">
        <v>2.5</v>
      </c>
      <c r="E227" s="470">
        <v>2.5</v>
      </c>
      <c r="F227" s="471"/>
      <c r="G227" s="470"/>
      <c r="H227" s="471"/>
      <c r="I227" s="470"/>
      <c r="J227" s="471"/>
      <c r="K227" s="470"/>
    </row>
    <row r="228" spans="1:11" ht="31.5" x14ac:dyDescent="0.25">
      <c r="A228" s="35" t="s">
        <v>373</v>
      </c>
      <c r="B228" s="9"/>
      <c r="C228" s="62" t="s">
        <v>378</v>
      </c>
      <c r="D228" s="128"/>
      <c r="E228" s="129"/>
      <c r="F228" s="58">
        <v>3.9527999999999999</v>
      </c>
      <c r="G228" s="130">
        <v>3.7943999999999996</v>
      </c>
      <c r="H228" s="58">
        <v>11.905199999999999</v>
      </c>
      <c r="I228" s="130">
        <v>106.74</v>
      </c>
      <c r="J228" s="58">
        <v>4.1900000000000004</v>
      </c>
      <c r="K228" s="358" t="s">
        <v>155</v>
      </c>
    </row>
    <row r="229" spans="1:11" ht="15.75" x14ac:dyDescent="0.25">
      <c r="A229" s="2"/>
      <c r="B229" s="9" t="s">
        <v>157</v>
      </c>
      <c r="C229" s="62"/>
      <c r="D229" s="25">
        <v>14.58</v>
      </c>
      <c r="E229" s="20">
        <v>14.4</v>
      </c>
      <c r="F229" s="6"/>
      <c r="G229" s="5"/>
      <c r="H229" s="6"/>
      <c r="I229" s="5"/>
      <c r="J229" s="92"/>
      <c r="K229" s="358"/>
    </row>
    <row r="230" spans="1:11" ht="15.75" x14ac:dyDescent="0.25">
      <c r="A230" s="2"/>
      <c r="B230" s="9" t="s">
        <v>63</v>
      </c>
      <c r="C230" s="62"/>
      <c r="D230" s="25">
        <v>47.88</v>
      </c>
      <c r="E230" s="20">
        <v>36</v>
      </c>
      <c r="F230" s="6"/>
      <c r="G230" s="5"/>
      <c r="H230" s="6"/>
      <c r="I230" s="5"/>
      <c r="J230" s="92"/>
      <c r="K230" s="358"/>
    </row>
    <row r="231" spans="1:11" ht="15.75" x14ac:dyDescent="0.25">
      <c r="A231" s="2"/>
      <c r="B231" s="9" t="s">
        <v>64</v>
      </c>
      <c r="C231" s="62"/>
      <c r="D231" s="25">
        <v>11.52</v>
      </c>
      <c r="E231" s="5">
        <v>9</v>
      </c>
      <c r="F231" s="6"/>
      <c r="G231" s="5"/>
      <c r="H231" s="6"/>
      <c r="I231" s="5"/>
      <c r="J231" s="92"/>
      <c r="K231" s="358"/>
    </row>
    <row r="232" spans="1:11" ht="15.75" x14ac:dyDescent="0.25">
      <c r="A232" s="2"/>
      <c r="B232" s="9" t="s">
        <v>58</v>
      </c>
      <c r="C232" s="62"/>
      <c r="D232" s="25">
        <v>8.64</v>
      </c>
      <c r="E232" s="5">
        <v>7.2</v>
      </c>
      <c r="F232" s="6"/>
      <c r="G232" s="5"/>
      <c r="H232" s="6"/>
      <c r="I232" s="5"/>
      <c r="J232" s="92"/>
      <c r="K232" s="358"/>
    </row>
    <row r="233" spans="1:11" ht="15.75" x14ac:dyDescent="0.25">
      <c r="A233" s="2"/>
      <c r="B233" s="9" t="s">
        <v>66</v>
      </c>
      <c r="C233" s="62"/>
      <c r="D233" s="25">
        <v>3.6</v>
      </c>
      <c r="E233" s="20">
        <v>3.6</v>
      </c>
      <c r="F233" s="6"/>
      <c r="G233" s="5"/>
      <c r="H233" s="6"/>
      <c r="I233" s="5"/>
      <c r="J233" s="92"/>
      <c r="K233" s="358"/>
    </row>
    <row r="234" spans="1:11" ht="15.75" x14ac:dyDescent="0.25">
      <c r="A234" s="2"/>
      <c r="B234" s="48" t="s">
        <v>36</v>
      </c>
      <c r="C234" s="62"/>
      <c r="D234" s="25">
        <v>0.7</v>
      </c>
      <c r="E234" s="20">
        <v>0.7</v>
      </c>
      <c r="F234" s="6"/>
      <c r="G234" s="5"/>
      <c r="H234" s="6"/>
      <c r="I234" s="5"/>
      <c r="J234" s="92"/>
      <c r="K234" s="358"/>
    </row>
    <row r="235" spans="1:11" ht="15.75" x14ac:dyDescent="0.25">
      <c r="A235" s="2"/>
      <c r="B235" s="9" t="s">
        <v>124</v>
      </c>
      <c r="C235" s="62"/>
      <c r="D235" s="25">
        <v>126</v>
      </c>
      <c r="E235" s="20">
        <v>126</v>
      </c>
      <c r="F235" s="6"/>
      <c r="G235" s="5"/>
      <c r="H235" s="6"/>
      <c r="I235" s="5"/>
      <c r="J235" s="92"/>
      <c r="K235" s="358"/>
    </row>
    <row r="236" spans="1:11" ht="15.75" x14ac:dyDescent="0.25">
      <c r="A236" s="2" t="s">
        <v>379</v>
      </c>
      <c r="B236" s="9"/>
      <c r="C236" s="20">
        <v>200</v>
      </c>
      <c r="D236" s="128"/>
      <c r="E236" s="129"/>
      <c r="F236" s="6">
        <v>9.2199999999999953</v>
      </c>
      <c r="G236" s="5">
        <v>7.9383999999999997</v>
      </c>
      <c r="H236" s="6">
        <v>45.754399999999997</v>
      </c>
      <c r="I236" s="5">
        <v>290.64</v>
      </c>
      <c r="J236" s="6">
        <v>5.44</v>
      </c>
      <c r="K236" s="358" t="s">
        <v>158</v>
      </c>
    </row>
    <row r="237" spans="1:11" ht="15.75" x14ac:dyDescent="0.25">
      <c r="A237" s="2"/>
      <c r="B237" s="9" t="s">
        <v>375</v>
      </c>
      <c r="C237" s="62"/>
      <c r="D237" s="6">
        <v>44.8</v>
      </c>
      <c r="E237" s="129">
        <v>44.8</v>
      </c>
      <c r="F237" s="6"/>
      <c r="G237" s="5"/>
      <c r="H237" s="6"/>
      <c r="I237" s="5"/>
      <c r="J237" s="6"/>
      <c r="K237" s="358"/>
    </row>
    <row r="238" spans="1:11" ht="31.5" x14ac:dyDescent="0.25">
      <c r="A238" s="2"/>
      <c r="B238" s="9" t="s">
        <v>376</v>
      </c>
      <c r="C238" s="62"/>
      <c r="D238" s="6"/>
      <c r="E238" s="129">
        <v>32</v>
      </c>
      <c r="F238" s="6"/>
      <c r="G238" s="5"/>
      <c r="H238" s="6"/>
      <c r="I238" s="5"/>
      <c r="J238" s="6"/>
      <c r="K238" s="358"/>
    </row>
    <row r="239" spans="1:11" ht="15.75" x14ac:dyDescent="0.25">
      <c r="A239" s="2"/>
      <c r="B239" s="9" t="s">
        <v>139</v>
      </c>
      <c r="C239" s="62"/>
      <c r="D239" s="128">
        <v>8</v>
      </c>
      <c r="E239" s="129">
        <v>8</v>
      </c>
      <c r="F239" s="6"/>
      <c r="G239" s="5"/>
      <c r="H239" s="6"/>
      <c r="I239" s="5"/>
      <c r="J239" s="6"/>
      <c r="K239" s="358"/>
    </row>
    <row r="240" spans="1:11" ht="15.75" x14ac:dyDescent="0.25">
      <c r="A240" s="2"/>
      <c r="B240" s="9" t="s">
        <v>58</v>
      </c>
      <c r="C240" s="62"/>
      <c r="D240" s="128">
        <v>11.9</v>
      </c>
      <c r="E240" s="5">
        <v>10</v>
      </c>
      <c r="F240" s="6"/>
      <c r="G240" s="5"/>
      <c r="H240" s="6"/>
      <c r="I240" s="5"/>
      <c r="J240" s="92"/>
      <c r="K240" s="358"/>
    </row>
    <row r="241" spans="1:11" ht="15.75" x14ac:dyDescent="0.25">
      <c r="A241" s="2"/>
      <c r="B241" s="9" t="s">
        <v>64</v>
      </c>
      <c r="C241" s="62"/>
      <c r="D241" s="128">
        <v>16.25</v>
      </c>
      <c r="E241" s="5">
        <v>13</v>
      </c>
      <c r="F241" s="6"/>
      <c r="G241" s="5"/>
      <c r="H241" s="6"/>
      <c r="I241" s="5"/>
      <c r="J241" s="92"/>
      <c r="K241" s="358"/>
    </row>
    <row r="242" spans="1:11" ht="15.75" x14ac:dyDescent="0.25">
      <c r="A242" s="2"/>
      <c r="B242" s="9" t="s">
        <v>31</v>
      </c>
      <c r="C242" s="62"/>
      <c r="D242" s="128">
        <v>55</v>
      </c>
      <c r="E242" s="129">
        <v>55</v>
      </c>
      <c r="F242" s="4"/>
      <c r="G242" s="5"/>
      <c r="H242" s="6"/>
      <c r="I242" s="5"/>
      <c r="J242" s="6"/>
      <c r="K242" s="358"/>
    </row>
    <row r="243" spans="1:11" ht="15.75" x14ac:dyDescent="0.25">
      <c r="A243" s="2"/>
      <c r="B243" s="9" t="s">
        <v>77</v>
      </c>
      <c r="C243" s="62"/>
      <c r="D243" s="128">
        <v>86</v>
      </c>
      <c r="E243" s="129">
        <v>86</v>
      </c>
      <c r="F243" s="6"/>
      <c r="G243" s="5"/>
      <c r="H243" s="6"/>
      <c r="I243" s="5"/>
      <c r="J243" s="92"/>
      <c r="K243" s="358"/>
    </row>
    <row r="244" spans="1:11" ht="15.75" x14ac:dyDescent="0.25">
      <c r="A244" s="2"/>
      <c r="B244" s="48" t="s">
        <v>36</v>
      </c>
      <c r="C244" s="62"/>
      <c r="D244" s="131">
        <v>0.8</v>
      </c>
      <c r="E244" s="129">
        <v>0.8</v>
      </c>
      <c r="F244" s="5"/>
      <c r="G244" s="5"/>
      <c r="H244" s="5"/>
      <c r="I244" s="5"/>
      <c r="J244" s="92"/>
      <c r="K244" s="358"/>
    </row>
    <row r="245" spans="1:11" ht="15.75" x14ac:dyDescent="0.25">
      <c r="A245" s="2"/>
      <c r="B245" s="9" t="s">
        <v>159</v>
      </c>
      <c r="C245" s="62"/>
      <c r="D245" s="128"/>
      <c r="E245" s="129">
        <v>168</v>
      </c>
      <c r="F245" s="6"/>
      <c r="G245" s="5"/>
      <c r="H245" s="6"/>
      <c r="I245" s="5"/>
      <c r="J245" s="92"/>
      <c r="K245" s="358"/>
    </row>
    <row r="246" spans="1:11" ht="15.75" x14ac:dyDescent="0.25">
      <c r="A246" s="9" t="s">
        <v>321</v>
      </c>
      <c r="B246" s="9"/>
      <c r="C246" s="20">
        <v>180</v>
      </c>
      <c r="D246" s="6"/>
      <c r="E246" s="4"/>
      <c r="F246" s="4">
        <v>0.4</v>
      </c>
      <c r="G246" s="18">
        <v>1.7999999999999999E-2</v>
      </c>
      <c r="H246" s="6">
        <v>16.600000000000001</v>
      </c>
      <c r="I246" s="5">
        <v>68.2</v>
      </c>
      <c r="J246" s="6">
        <v>2.44</v>
      </c>
      <c r="K246" s="358" t="s">
        <v>341</v>
      </c>
    </row>
    <row r="247" spans="1:11" ht="15.75" x14ac:dyDescent="0.25">
      <c r="A247" s="9"/>
      <c r="B247" s="9" t="s">
        <v>322</v>
      </c>
      <c r="C247" s="20"/>
      <c r="D247" s="6">
        <v>18.399999999999999</v>
      </c>
      <c r="E247" s="4">
        <v>18</v>
      </c>
      <c r="F247" s="4"/>
      <c r="G247" s="18"/>
      <c r="H247" s="6"/>
      <c r="I247" s="5"/>
      <c r="J247" s="6"/>
      <c r="K247" s="358"/>
    </row>
    <row r="248" spans="1:11" ht="31.5" x14ac:dyDescent="0.25">
      <c r="A248" s="9"/>
      <c r="B248" s="9" t="s">
        <v>188</v>
      </c>
      <c r="C248" s="7"/>
      <c r="D248" s="129"/>
      <c r="E248" s="128">
        <v>28.8</v>
      </c>
      <c r="F248" s="4"/>
      <c r="G248" s="18"/>
      <c r="H248" s="6"/>
      <c r="I248" s="5"/>
      <c r="J248" s="6"/>
      <c r="K248" s="358"/>
    </row>
    <row r="249" spans="1:11" ht="15.75" x14ac:dyDescent="0.25">
      <c r="A249" s="9"/>
      <c r="B249" s="9" t="s">
        <v>35</v>
      </c>
      <c r="C249" s="20"/>
      <c r="D249" s="6">
        <v>6</v>
      </c>
      <c r="E249" s="4">
        <v>6</v>
      </c>
      <c r="F249" s="4"/>
      <c r="G249" s="18"/>
      <c r="H249" s="6"/>
      <c r="I249" s="5"/>
      <c r="J249" s="6"/>
      <c r="K249" s="358"/>
    </row>
    <row r="250" spans="1:11" ht="15.75" x14ac:dyDescent="0.25">
      <c r="A250" s="72"/>
      <c r="B250" s="9" t="s">
        <v>77</v>
      </c>
      <c r="C250" s="20"/>
      <c r="D250" s="6">
        <v>183</v>
      </c>
      <c r="E250" s="4">
        <v>183</v>
      </c>
      <c r="F250" s="4"/>
      <c r="G250" s="5"/>
      <c r="H250" s="6"/>
      <c r="I250" s="73"/>
      <c r="J250" s="25"/>
      <c r="K250" s="358"/>
    </row>
    <row r="251" spans="1:11" ht="24" x14ac:dyDescent="0.25">
      <c r="A251" s="48" t="s">
        <v>69</v>
      </c>
      <c r="B251" s="9"/>
      <c r="C251" s="20">
        <v>20</v>
      </c>
      <c r="D251" s="6">
        <v>20</v>
      </c>
      <c r="E251" s="4">
        <v>20</v>
      </c>
      <c r="F251" s="4">
        <v>1.52</v>
      </c>
      <c r="G251" s="5">
        <v>0.16000000000000003</v>
      </c>
      <c r="H251" s="6">
        <v>9.8400000000000016</v>
      </c>
      <c r="I251" s="73">
        <v>47.000000000000007</v>
      </c>
      <c r="J251" s="25">
        <v>0</v>
      </c>
      <c r="K251" s="358" t="s">
        <v>78</v>
      </c>
    </row>
    <row r="252" spans="1:11" ht="24.75" thickBot="1" x14ac:dyDescent="0.3">
      <c r="A252" s="39" t="s">
        <v>79</v>
      </c>
      <c r="B252" s="40"/>
      <c r="C252" s="86">
        <v>45</v>
      </c>
      <c r="D252" s="75">
        <v>45</v>
      </c>
      <c r="E252" s="36">
        <v>45</v>
      </c>
      <c r="F252" s="36">
        <v>2.97</v>
      </c>
      <c r="G252" s="75">
        <v>0.54</v>
      </c>
      <c r="H252" s="37">
        <v>17.820000000000004</v>
      </c>
      <c r="I252" s="75">
        <v>89.100000000000009</v>
      </c>
      <c r="J252" s="37"/>
      <c r="K252" s="365" t="s">
        <v>80</v>
      </c>
    </row>
    <row r="253" spans="1:11" ht="16.5" thickBot="1" x14ac:dyDescent="0.3">
      <c r="A253" s="132" t="s">
        <v>46</v>
      </c>
      <c r="B253" s="133"/>
      <c r="C253" s="525">
        <f>C252+C251+C246+C236+C228+C223</f>
        <v>675</v>
      </c>
      <c r="D253" s="134"/>
      <c r="E253" s="135"/>
      <c r="F253" s="10">
        <f>F252+F251+F246+F236+F228+F223</f>
        <v>18.912799999999997</v>
      </c>
      <c r="G253" s="10">
        <f>G252+G251+G246+G236+G228+G223</f>
        <v>14.950799999999999</v>
      </c>
      <c r="H253" s="10">
        <f>H252+H251+H246+H236+H228+H223</f>
        <v>106.14959999999999</v>
      </c>
      <c r="I253" s="10">
        <f>I252+I251+I246+I236+I228+I223</f>
        <v>644.53</v>
      </c>
      <c r="J253" s="10">
        <f>J252+J251+J246+J236+J228+J223</f>
        <v>12.07</v>
      </c>
      <c r="K253" s="362"/>
    </row>
    <row r="254" spans="1:11" ht="15.75" x14ac:dyDescent="0.25">
      <c r="A254" s="2"/>
      <c r="B254" s="136" t="s">
        <v>81</v>
      </c>
      <c r="C254" s="24"/>
      <c r="D254" s="6"/>
      <c r="E254" s="5"/>
      <c r="F254" s="4"/>
      <c r="G254" s="4"/>
      <c r="H254" s="5"/>
      <c r="I254" s="6"/>
      <c r="J254" s="4"/>
      <c r="K254" s="358"/>
    </row>
    <row r="255" spans="1:11" ht="15.75" x14ac:dyDescent="0.25">
      <c r="A255" s="2" t="s">
        <v>160</v>
      </c>
      <c r="B255" s="9"/>
      <c r="C255" s="20">
        <v>80</v>
      </c>
      <c r="D255" s="6"/>
      <c r="E255" s="5"/>
      <c r="F255" s="4">
        <v>13.408800000000001</v>
      </c>
      <c r="G255" s="5">
        <v>2.8248000000000002</v>
      </c>
      <c r="H255" s="5">
        <v>1.1392000000000002</v>
      </c>
      <c r="I255" s="6">
        <v>88.000000000000028</v>
      </c>
      <c r="J255" s="4">
        <v>1.33</v>
      </c>
      <c r="K255" s="358" t="s">
        <v>161</v>
      </c>
    </row>
    <row r="256" spans="1:11" ht="15.75" x14ac:dyDescent="0.25">
      <c r="A256" s="2"/>
      <c r="B256" s="83" t="s">
        <v>88</v>
      </c>
      <c r="C256" s="20"/>
      <c r="D256" s="6">
        <v>81.599999999999994</v>
      </c>
      <c r="E256" s="5">
        <v>60</v>
      </c>
      <c r="F256" s="4"/>
      <c r="G256" s="5"/>
      <c r="H256" s="5"/>
      <c r="I256" s="6"/>
      <c r="J256" s="4"/>
      <c r="K256" s="358"/>
    </row>
    <row r="257" spans="1:11" ht="15.75" x14ac:dyDescent="0.25">
      <c r="A257" s="2"/>
      <c r="B257" s="83" t="s">
        <v>162</v>
      </c>
      <c r="C257" s="20"/>
      <c r="D257" s="6">
        <v>63</v>
      </c>
      <c r="E257" s="5">
        <v>60</v>
      </c>
      <c r="F257" s="4"/>
      <c r="G257" s="5"/>
      <c r="H257" s="5"/>
      <c r="I257" s="6"/>
      <c r="J257" s="4"/>
      <c r="K257" s="358"/>
    </row>
    <row r="258" spans="1:11" ht="15.75" x14ac:dyDescent="0.25">
      <c r="A258" s="2"/>
      <c r="B258" s="9" t="s">
        <v>89</v>
      </c>
      <c r="C258" s="20"/>
      <c r="D258" s="6">
        <v>12</v>
      </c>
      <c r="E258" s="5">
        <v>12</v>
      </c>
      <c r="F258" s="4"/>
      <c r="G258" s="5"/>
      <c r="H258" s="5"/>
      <c r="I258" s="6"/>
      <c r="J258" s="4"/>
      <c r="K258" s="358"/>
    </row>
    <row r="259" spans="1:11" ht="15.75" x14ac:dyDescent="0.25">
      <c r="A259" s="2"/>
      <c r="B259" s="9" t="s">
        <v>163</v>
      </c>
      <c r="C259" s="20"/>
      <c r="D259" s="6">
        <v>9.6</v>
      </c>
      <c r="E259" s="5">
        <v>8</v>
      </c>
      <c r="F259" s="4"/>
      <c r="G259" s="5"/>
      <c r="H259" s="5"/>
      <c r="I259" s="6"/>
      <c r="J259" s="4"/>
      <c r="K259" s="358"/>
    </row>
    <row r="260" spans="1:11" ht="15.75" x14ac:dyDescent="0.25">
      <c r="A260" s="2"/>
      <c r="B260" s="9" t="s">
        <v>139</v>
      </c>
      <c r="C260" s="20"/>
      <c r="D260" s="6">
        <v>3</v>
      </c>
      <c r="E260" s="5">
        <v>3</v>
      </c>
      <c r="F260" s="4"/>
      <c r="G260" s="5"/>
      <c r="H260" s="5"/>
      <c r="I260" s="6"/>
      <c r="J260" s="4"/>
      <c r="K260" s="358"/>
    </row>
    <row r="261" spans="1:11" ht="15.75" x14ac:dyDescent="0.25">
      <c r="A261" s="2"/>
      <c r="B261" s="9" t="s">
        <v>36</v>
      </c>
      <c r="C261" s="20"/>
      <c r="D261" s="6">
        <v>0.12</v>
      </c>
      <c r="E261" s="5">
        <v>0.12</v>
      </c>
      <c r="F261" s="4"/>
      <c r="G261" s="5"/>
      <c r="H261" s="5"/>
      <c r="I261" s="6"/>
      <c r="J261" s="4"/>
      <c r="K261" s="358"/>
    </row>
    <row r="262" spans="1:11" ht="15.75" x14ac:dyDescent="0.25">
      <c r="A262" s="2"/>
      <c r="B262" s="9" t="s">
        <v>164</v>
      </c>
      <c r="C262" s="20"/>
      <c r="D262" s="6">
        <v>12</v>
      </c>
      <c r="E262" s="5">
        <v>12</v>
      </c>
      <c r="F262" s="4"/>
      <c r="G262" s="5"/>
      <c r="H262" s="5"/>
      <c r="I262" s="6"/>
      <c r="J262" s="4"/>
      <c r="K262" s="358"/>
    </row>
    <row r="263" spans="1:11" s="400" customFormat="1" ht="39" customHeight="1" x14ac:dyDescent="0.25">
      <c r="A263" s="255" t="s">
        <v>495</v>
      </c>
      <c r="B263" s="256"/>
      <c r="C263" s="260">
        <v>140</v>
      </c>
      <c r="D263" s="209"/>
      <c r="E263" s="403"/>
      <c r="F263" s="208">
        <v>3.8</v>
      </c>
      <c r="G263" s="209">
        <v>8.25</v>
      </c>
      <c r="H263" s="208">
        <v>29.53</v>
      </c>
      <c r="I263" s="209">
        <v>212.8</v>
      </c>
      <c r="J263" s="208"/>
      <c r="K263" s="180" t="s">
        <v>496</v>
      </c>
    </row>
    <row r="264" spans="1:11" s="400" customFormat="1" ht="19.5" customHeight="1" x14ac:dyDescent="0.25">
      <c r="A264" s="255"/>
      <c r="B264" s="256" t="s">
        <v>63</v>
      </c>
      <c r="C264" s="260"/>
      <c r="D264" s="209">
        <v>270</v>
      </c>
      <c r="E264" s="403">
        <v>203</v>
      </c>
      <c r="F264" s="208"/>
      <c r="G264" s="209"/>
      <c r="H264" s="208"/>
      <c r="I264" s="209"/>
      <c r="J264" s="208"/>
      <c r="K264" s="180"/>
    </row>
    <row r="265" spans="1:11" s="400" customFormat="1" ht="19.5" customHeight="1" x14ac:dyDescent="0.25">
      <c r="A265" s="255"/>
      <c r="B265" s="256" t="s">
        <v>36</v>
      </c>
      <c r="C265" s="260"/>
      <c r="D265" s="209">
        <v>0.35</v>
      </c>
      <c r="E265" s="403">
        <v>0.35</v>
      </c>
      <c r="F265" s="208"/>
      <c r="G265" s="209"/>
      <c r="H265" s="208"/>
      <c r="I265" s="209"/>
      <c r="J265" s="208"/>
      <c r="K265" s="180"/>
    </row>
    <row r="266" spans="1:11" s="400" customFormat="1" ht="19.5" customHeight="1" x14ac:dyDescent="0.25">
      <c r="A266" s="255"/>
      <c r="B266" s="264" t="s">
        <v>72</v>
      </c>
      <c r="C266" s="260"/>
      <c r="D266" s="209">
        <v>5</v>
      </c>
      <c r="E266" s="403">
        <v>5</v>
      </c>
      <c r="F266" s="208"/>
      <c r="G266" s="209"/>
      <c r="H266" s="208"/>
      <c r="I266" s="209"/>
      <c r="J266" s="208"/>
      <c r="K266" s="180"/>
    </row>
    <row r="267" spans="1:11" ht="15.75" x14ac:dyDescent="0.25">
      <c r="A267" s="2" t="s">
        <v>166</v>
      </c>
      <c r="B267" s="9"/>
      <c r="C267" s="20" t="s">
        <v>39</v>
      </c>
      <c r="D267" s="25"/>
      <c r="E267" s="20"/>
      <c r="F267" s="6">
        <v>0.61020000000000008</v>
      </c>
      <c r="G267" s="5">
        <v>0.25020000000000003</v>
      </c>
      <c r="H267" s="6">
        <v>18.684000000000001</v>
      </c>
      <c r="I267" s="5">
        <v>79.38000000000001</v>
      </c>
      <c r="J267" s="6">
        <v>90</v>
      </c>
      <c r="K267" s="358" t="s">
        <v>167</v>
      </c>
    </row>
    <row r="268" spans="1:11" ht="15.75" x14ac:dyDescent="0.25">
      <c r="A268" s="2"/>
      <c r="B268" s="9" t="s">
        <v>164</v>
      </c>
      <c r="C268" s="20"/>
      <c r="D268" s="20">
        <v>180</v>
      </c>
      <c r="E268" s="139">
        <v>180</v>
      </c>
      <c r="F268" s="6"/>
      <c r="G268" s="5"/>
      <c r="H268" s="6"/>
      <c r="I268" s="5"/>
      <c r="J268" s="6"/>
      <c r="K268" s="358"/>
    </row>
    <row r="269" spans="1:11" ht="15.75" x14ac:dyDescent="0.25">
      <c r="A269" s="2"/>
      <c r="B269" s="9" t="s">
        <v>145</v>
      </c>
      <c r="C269" s="20"/>
      <c r="D269" s="20">
        <v>6</v>
      </c>
      <c r="E269" s="20">
        <v>6</v>
      </c>
      <c r="F269" s="7"/>
      <c r="G269" s="20"/>
      <c r="H269" s="20"/>
      <c r="I269" s="20"/>
      <c r="J269" s="20"/>
      <c r="K269" s="374"/>
    </row>
    <row r="270" spans="1:11" ht="15.75" x14ac:dyDescent="0.25">
      <c r="A270" s="9"/>
      <c r="B270" s="9" t="s">
        <v>168</v>
      </c>
      <c r="C270" s="8"/>
      <c r="D270" s="5">
        <v>18.399999999999999</v>
      </c>
      <c r="E270" s="5">
        <v>18</v>
      </c>
      <c r="F270" s="38"/>
      <c r="G270" s="46"/>
      <c r="H270" s="46"/>
      <c r="I270" s="46"/>
      <c r="J270" s="46"/>
      <c r="K270" s="358"/>
    </row>
    <row r="271" spans="1:11" ht="24.75" thickBot="1" x14ac:dyDescent="0.3">
      <c r="A271" s="2" t="s">
        <v>69</v>
      </c>
      <c r="B271" s="9"/>
      <c r="C271" s="86">
        <v>30</v>
      </c>
      <c r="D271" s="75">
        <v>30</v>
      </c>
      <c r="E271" s="60">
        <v>30</v>
      </c>
      <c r="F271" s="36">
        <v>2.2799999999999998</v>
      </c>
      <c r="G271" s="75">
        <v>0.24</v>
      </c>
      <c r="H271" s="60">
        <v>14.76</v>
      </c>
      <c r="I271" s="75">
        <v>70.5</v>
      </c>
      <c r="J271" s="75">
        <v>0</v>
      </c>
      <c r="K271" s="375" t="s">
        <v>78</v>
      </c>
    </row>
    <row r="272" spans="1:11" ht="16.5" thickBot="1" x14ac:dyDescent="0.3">
      <c r="A272" s="141" t="s">
        <v>46</v>
      </c>
      <c r="B272" s="142"/>
      <c r="C272" s="120">
        <f>C271+186+C263+C255</f>
        <v>436</v>
      </c>
      <c r="D272" s="115"/>
      <c r="E272" s="114"/>
      <c r="F272" s="143">
        <f>F255+F267+F263+F271</f>
        <v>20.099000000000004</v>
      </c>
      <c r="G272" s="143">
        <f>G255+G267+G263+G271</f>
        <v>11.565</v>
      </c>
      <c r="H272" s="143">
        <f>H255+H267+H263+H271</f>
        <v>64.113200000000006</v>
      </c>
      <c r="I272" s="143">
        <f>I255+I267+I263+I271</f>
        <v>450.68000000000006</v>
      </c>
      <c r="J272" s="143">
        <f>J255+J267+J263+J271</f>
        <v>91.33</v>
      </c>
      <c r="K272" s="376"/>
    </row>
    <row r="273" spans="1:11" ht="16.5" thickBot="1" x14ac:dyDescent="0.3">
      <c r="A273" s="49" t="s">
        <v>97</v>
      </c>
      <c r="B273" s="80"/>
      <c r="C273" s="526">
        <f>C272+C253+C221+C218</f>
        <v>1615</v>
      </c>
      <c r="D273" s="51"/>
      <c r="E273" s="51"/>
      <c r="F273" s="10">
        <f>F272+F253+F221+F218</f>
        <v>49.825800000000001</v>
      </c>
      <c r="G273" s="10">
        <f t="shared" ref="G273:J273" si="9">G272+G253+G221+G218</f>
        <v>38.9758</v>
      </c>
      <c r="H273" s="10">
        <f t="shared" si="9"/>
        <v>234.95253313343329</v>
      </c>
      <c r="I273" s="10">
        <f t="shared" si="9"/>
        <v>1512.8119190404798</v>
      </c>
      <c r="J273" s="10">
        <f t="shared" si="9"/>
        <v>115.65</v>
      </c>
      <c r="K273" s="366"/>
    </row>
    <row r="274" spans="1:11" ht="15.75" x14ac:dyDescent="0.25">
      <c r="A274" s="48"/>
      <c r="B274" s="48"/>
      <c r="C274" s="144"/>
      <c r="D274" s="6"/>
      <c r="E274" s="6"/>
      <c r="F274" s="58"/>
      <c r="G274" s="58"/>
      <c r="H274" s="58"/>
      <c r="I274" s="122"/>
      <c r="J274" s="122"/>
      <c r="K274" s="372"/>
    </row>
    <row r="275" spans="1:11" ht="16.5" thickBot="1" x14ac:dyDescent="0.3">
      <c r="A275" s="481" t="s">
        <v>169</v>
      </c>
      <c r="B275" s="48"/>
      <c r="C275" s="145"/>
      <c r="D275" s="91"/>
      <c r="E275" s="92"/>
      <c r="F275" s="92"/>
      <c r="G275" s="92"/>
      <c r="H275" s="92"/>
      <c r="I275" s="93"/>
      <c r="J275" s="93"/>
      <c r="K275" s="367"/>
    </row>
    <row r="276" spans="1:11" ht="27" customHeight="1" x14ac:dyDescent="0.25">
      <c r="A276" s="30" t="s">
        <v>10</v>
      </c>
      <c r="B276" s="31"/>
      <c r="C276" s="24" t="s">
        <v>11</v>
      </c>
      <c r="D276" s="94" t="s">
        <v>12</v>
      </c>
      <c r="E276" s="21" t="s">
        <v>12</v>
      </c>
      <c r="F276" s="545" t="s">
        <v>13</v>
      </c>
      <c r="G276" s="546"/>
      <c r="H276" s="547"/>
      <c r="I276" s="33" t="s">
        <v>14</v>
      </c>
      <c r="J276" s="33" t="s">
        <v>15</v>
      </c>
      <c r="K276" s="368" t="s">
        <v>99</v>
      </c>
    </row>
    <row r="277" spans="1:11" ht="16.5" thickBot="1" x14ac:dyDescent="0.3">
      <c r="A277" s="35" t="s">
        <v>17</v>
      </c>
      <c r="B277" s="25"/>
      <c r="C277" s="20" t="s">
        <v>18</v>
      </c>
      <c r="D277" s="60" t="s">
        <v>19</v>
      </c>
      <c r="E277" s="5" t="s">
        <v>19</v>
      </c>
      <c r="F277" s="36"/>
      <c r="G277" s="37"/>
      <c r="H277" s="37"/>
      <c r="I277" s="4" t="s">
        <v>20</v>
      </c>
      <c r="J277" s="4"/>
      <c r="K277" s="369" t="s">
        <v>100</v>
      </c>
    </row>
    <row r="278" spans="1:11" ht="16.5" thickBot="1" x14ac:dyDescent="0.3">
      <c r="A278" s="39"/>
      <c r="B278" s="40"/>
      <c r="C278" s="86"/>
      <c r="D278" s="42" t="s">
        <v>21</v>
      </c>
      <c r="E278" s="42" t="s">
        <v>22</v>
      </c>
      <c r="F278" s="42" t="s">
        <v>23</v>
      </c>
      <c r="G278" s="42" t="s">
        <v>24</v>
      </c>
      <c r="H278" s="138" t="s">
        <v>25</v>
      </c>
      <c r="I278" s="43" t="s">
        <v>26</v>
      </c>
      <c r="J278" s="43" t="s">
        <v>27</v>
      </c>
      <c r="K278" s="365"/>
    </row>
    <row r="279" spans="1:11" ht="15.75" x14ac:dyDescent="0.25">
      <c r="A279" s="2"/>
      <c r="B279" s="52" t="s">
        <v>28</v>
      </c>
      <c r="C279" s="24"/>
      <c r="D279" s="6"/>
      <c r="E279" s="45"/>
      <c r="F279" s="90"/>
      <c r="G279" s="45"/>
      <c r="H279" s="90"/>
      <c r="I279" s="45"/>
      <c r="J279" s="90"/>
      <c r="K279" s="358"/>
    </row>
    <row r="280" spans="1:11" ht="31.5" x14ac:dyDescent="0.25">
      <c r="A280" s="2" t="s">
        <v>170</v>
      </c>
      <c r="B280" s="140"/>
      <c r="C280" s="84" t="s">
        <v>102</v>
      </c>
      <c r="D280" s="16"/>
      <c r="E280" s="15"/>
      <c r="F280" s="19">
        <v>6.5377955517536348</v>
      </c>
      <c r="G280" s="18">
        <v>6.1478468776732251</v>
      </c>
      <c r="H280" s="19">
        <v>35.21304277159966</v>
      </c>
      <c r="I280" s="18">
        <v>223.40633019674937</v>
      </c>
      <c r="J280" s="19">
        <v>0.86</v>
      </c>
      <c r="K280" s="358" t="s">
        <v>171</v>
      </c>
    </row>
    <row r="281" spans="1:11" ht="15.75" x14ac:dyDescent="0.25">
      <c r="A281" s="82"/>
      <c r="B281" s="9" t="s">
        <v>172</v>
      </c>
      <c r="C281" s="84"/>
      <c r="D281" s="16">
        <v>22.5</v>
      </c>
      <c r="E281" s="15">
        <v>22.5</v>
      </c>
      <c r="F281" s="19"/>
      <c r="G281" s="18"/>
      <c r="H281" s="19"/>
      <c r="I281" s="18"/>
      <c r="J281" s="19"/>
      <c r="K281" s="358"/>
    </row>
    <row r="282" spans="1:11" ht="15.75" x14ac:dyDescent="0.25">
      <c r="A282" s="82"/>
      <c r="B282" s="83" t="s">
        <v>33</v>
      </c>
      <c r="C282" s="84"/>
      <c r="D282" s="16">
        <v>90</v>
      </c>
      <c r="E282" s="15">
        <v>90</v>
      </c>
      <c r="F282" s="19"/>
      <c r="G282" s="18"/>
      <c r="H282" s="19"/>
      <c r="I282" s="18"/>
      <c r="J282" s="19"/>
      <c r="K282" s="358"/>
    </row>
    <row r="283" spans="1:11" ht="15.75" x14ac:dyDescent="0.25">
      <c r="A283" s="82"/>
      <c r="B283" s="83" t="s">
        <v>34</v>
      </c>
      <c r="C283" s="84"/>
      <c r="D283" s="16">
        <v>68</v>
      </c>
      <c r="E283" s="15">
        <v>68</v>
      </c>
      <c r="F283" s="19"/>
      <c r="G283" s="18"/>
      <c r="H283" s="19"/>
      <c r="I283" s="18"/>
      <c r="J283" s="19"/>
      <c r="K283" s="358"/>
    </row>
    <row r="284" spans="1:11" ht="15.75" x14ac:dyDescent="0.25">
      <c r="A284" s="82"/>
      <c r="B284" s="83" t="s">
        <v>35</v>
      </c>
      <c r="C284" s="84"/>
      <c r="D284" s="16">
        <v>2.5</v>
      </c>
      <c r="E284" s="15">
        <v>2.5</v>
      </c>
      <c r="F284" s="19"/>
      <c r="G284" s="18"/>
      <c r="H284" s="19"/>
      <c r="I284" s="18"/>
      <c r="J284" s="19"/>
      <c r="K284" s="358"/>
    </row>
    <row r="285" spans="1:11" ht="15.75" x14ac:dyDescent="0.25">
      <c r="A285" s="82"/>
      <c r="B285" s="83" t="s">
        <v>36</v>
      </c>
      <c r="C285" s="84"/>
      <c r="D285" s="16">
        <v>0.5</v>
      </c>
      <c r="E285" s="15">
        <v>0.5</v>
      </c>
      <c r="F285" s="19"/>
      <c r="G285" s="18"/>
      <c r="H285" s="19"/>
      <c r="I285" s="18"/>
      <c r="J285" s="19"/>
      <c r="K285" s="358"/>
    </row>
    <row r="286" spans="1:11" ht="15.75" x14ac:dyDescent="0.25">
      <c r="A286" s="82"/>
      <c r="B286" s="83" t="s">
        <v>37</v>
      </c>
      <c r="C286" s="84"/>
      <c r="D286" s="16">
        <v>3</v>
      </c>
      <c r="E286" s="15">
        <v>3</v>
      </c>
      <c r="F286" s="19"/>
      <c r="G286" s="18"/>
      <c r="H286" s="19"/>
      <c r="I286" s="18"/>
      <c r="J286" s="19"/>
      <c r="K286" s="358"/>
    </row>
    <row r="287" spans="1:11" ht="15.75" x14ac:dyDescent="0.25">
      <c r="A287" s="2" t="s">
        <v>38</v>
      </c>
      <c r="B287" s="9"/>
      <c r="C287" s="20" t="s">
        <v>39</v>
      </c>
      <c r="D287" s="92"/>
      <c r="E287" s="46"/>
      <c r="F287" s="6">
        <v>2.8522522522522524</v>
      </c>
      <c r="G287" s="5">
        <v>2.4126126126126128</v>
      </c>
      <c r="H287" s="6">
        <v>5.9868026394721046</v>
      </c>
      <c r="I287" s="5">
        <v>42.673951696147256</v>
      </c>
      <c r="J287" s="6">
        <v>1.17</v>
      </c>
      <c r="K287" s="358" t="s">
        <v>40</v>
      </c>
    </row>
    <row r="288" spans="1:11" ht="15.75" x14ac:dyDescent="0.25">
      <c r="A288" s="2"/>
      <c r="B288" s="9" t="s">
        <v>41</v>
      </c>
      <c r="C288" s="20"/>
      <c r="D288" s="6">
        <v>2.5</v>
      </c>
      <c r="E288" s="5">
        <v>2.5</v>
      </c>
      <c r="F288" s="6"/>
      <c r="G288" s="5"/>
      <c r="H288" s="6"/>
      <c r="I288" s="5"/>
      <c r="J288" s="6"/>
      <c r="K288" s="358"/>
    </row>
    <row r="289" spans="1:11" ht="15.75" x14ac:dyDescent="0.25">
      <c r="A289" s="2"/>
      <c r="B289" s="9" t="s">
        <v>35</v>
      </c>
      <c r="C289" s="20"/>
      <c r="D289" s="6">
        <v>6</v>
      </c>
      <c r="E289" s="5">
        <v>6</v>
      </c>
      <c r="F289" s="6"/>
      <c r="G289" s="5"/>
      <c r="H289" s="6"/>
      <c r="I289" s="5"/>
      <c r="J289" s="6"/>
      <c r="K289" s="358"/>
    </row>
    <row r="290" spans="1:11" ht="15.75" x14ac:dyDescent="0.25">
      <c r="A290" s="7"/>
      <c r="B290" s="9" t="s">
        <v>33</v>
      </c>
      <c r="C290" s="20"/>
      <c r="D290" s="6">
        <v>90</v>
      </c>
      <c r="E290" s="5">
        <v>90</v>
      </c>
      <c r="F290" s="6"/>
      <c r="G290" s="5"/>
      <c r="H290" s="6"/>
      <c r="I290" s="5"/>
      <c r="J290" s="6"/>
      <c r="K290" s="358"/>
    </row>
    <row r="291" spans="1:11" ht="15.75" x14ac:dyDescent="0.25">
      <c r="A291" s="7"/>
      <c r="B291" s="9" t="s">
        <v>34</v>
      </c>
      <c r="C291" s="20"/>
      <c r="D291" s="6">
        <v>108</v>
      </c>
      <c r="E291" s="5">
        <v>108</v>
      </c>
      <c r="F291" s="6"/>
      <c r="G291" s="5"/>
      <c r="H291" s="6"/>
      <c r="I291" s="5"/>
      <c r="J291" s="6"/>
      <c r="K291" s="358"/>
    </row>
    <row r="292" spans="1:11" ht="31.5" x14ac:dyDescent="0.25">
      <c r="A292" s="2" t="s">
        <v>173</v>
      </c>
      <c r="B292" s="9"/>
      <c r="C292" s="62" t="s">
        <v>174</v>
      </c>
      <c r="D292" s="92"/>
      <c r="E292" s="46"/>
      <c r="F292" s="6">
        <v>2.35</v>
      </c>
      <c r="G292" s="5">
        <v>4.5199999999999996</v>
      </c>
      <c r="H292" s="6">
        <v>17.389999999999997</v>
      </c>
      <c r="I292" s="5">
        <v>119.79999999999998</v>
      </c>
      <c r="J292" s="5">
        <v>0.16</v>
      </c>
      <c r="K292" s="358"/>
    </row>
    <row r="293" spans="1:11" ht="15.75" x14ac:dyDescent="0.25">
      <c r="A293" s="2"/>
      <c r="B293" s="9" t="s">
        <v>45</v>
      </c>
      <c r="C293" s="20"/>
      <c r="D293" s="6">
        <v>30</v>
      </c>
      <c r="E293" s="5">
        <v>30</v>
      </c>
      <c r="F293" s="6"/>
      <c r="G293" s="5"/>
      <c r="H293" s="6"/>
      <c r="I293" s="5"/>
      <c r="J293" s="5"/>
      <c r="K293" s="358"/>
    </row>
    <row r="294" spans="1:11" ht="15.75" x14ac:dyDescent="0.25">
      <c r="A294" s="2"/>
      <c r="B294" s="9" t="s">
        <v>139</v>
      </c>
      <c r="C294" s="20"/>
      <c r="D294" s="6">
        <v>5</v>
      </c>
      <c r="E294" s="5">
        <v>5</v>
      </c>
      <c r="F294" s="6"/>
      <c r="G294" s="5"/>
      <c r="H294" s="6"/>
      <c r="I294" s="5"/>
      <c r="J294" s="5"/>
      <c r="K294" s="358"/>
    </row>
    <row r="295" spans="1:11" ht="16.5" thickBot="1" x14ac:dyDescent="0.3">
      <c r="A295" s="9"/>
      <c r="B295" s="9" t="s">
        <v>146</v>
      </c>
      <c r="C295" s="20"/>
      <c r="D295" s="6">
        <v>10</v>
      </c>
      <c r="E295" s="5">
        <v>10</v>
      </c>
      <c r="F295" s="6" t="s">
        <v>8</v>
      </c>
      <c r="G295" s="5"/>
      <c r="H295" s="6"/>
      <c r="I295" s="5"/>
      <c r="J295" s="5"/>
      <c r="K295" s="358"/>
    </row>
    <row r="296" spans="1:11" ht="16.5" thickBot="1" x14ac:dyDescent="0.3">
      <c r="A296" s="49" t="s">
        <v>46</v>
      </c>
      <c r="B296" s="50"/>
      <c r="C296" s="51">
        <v>414</v>
      </c>
      <c r="D296" s="26"/>
      <c r="E296" s="23"/>
      <c r="F296" s="10">
        <f>SUM(F280:F295)</f>
        <v>11.740047804005886</v>
      </c>
      <c r="G296" s="10">
        <f t="shared" ref="G296:J296" si="10">SUM(G280:G295)</f>
        <v>13.080459490285838</v>
      </c>
      <c r="H296" s="10">
        <f t="shared" si="10"/>
        <v>58.589845411071764</v>
      </c>
      <c r="I296" s="10">
        <f t="shared" si="10"/>
        <v>385.88028189289662</v>
      </c>
      <c r="J296" s="10">
        <f t="shared" si="10"/>
        <v>2.19</v>
      </c>
      <c r="K296" s="362"/>
    </row>
    <row r="297" spans="1:11" ht="15.75" x14ac:dyDescent="0.25">
      <c r="A297" s="2"/>
      <c r="B297" s="81" t="s">
        <v>47</v>
      </c>
      <c r="C297" s="20"/>
      <c r="D297" s="4"/>
      <c r="E297" s="5"/>
      <c r="F297" s="6"/>
      <c r="G297" s="5"/>
      <c r="H297" s="6"/>
      <c r="I297" s="5"/>
      <c r="J297" s="6"/>
      <c r="K297" s="360"/>
    </row>
    <row r="298" spans="1:11" ht="15.75" x14ac:dyDescent="0.25">
      <c r="A298" s="2" t="s">
        <v>82</v>
      </c>
      <c r="B298" s="53"/>
      <c r="C298" s="15">
        <v>180</v>
      </c>
      <c r="D298" s="113"/>
      <c r="E298" s="113"/>
      <c r="F298" s="18">
        <v>5.22</v>
      </c>
      <c r="G298" s="112">
        <v>4.5</v>
      </c>
      <c r="H298" s="18">
        <v>7.5600000000000005</v>
      </c>
      <c r="I298" s="18">
        <v>91.8</v>
      </c>
      <c r="J298" s="17">
        <v>0.54</v>
      </c>
      <c r="K298" s="358" t="s">
        <v>83</v>
      </c>
    </row>
    <row r="299" spans="1:11" ht="16.5" thickBot="1" x14ac:dyDescent="0.3">
      <c r="A299" s="2" t="s">
        <v>136</v>
      </c>
      <c r="B299" s="2" t="s">
        <v>84</v>
      </c>
      <c r="C299" s="15"/>
      <c r="D299" s="113">
        <v>185</v>
      </c>
      <c r="E299" s="113">
        <v>180</v>
      </c>
      <c r="F299" s="18"/>
      <c r="G299" s="112"/>
      <c r="H299" s="18"/>
      <c r="I299" s="18"/>
      <c r="J299" s="17"/>
      <c r="K299" s="358"/>
    </row>
    <row r="300" spans="1:11" ht="16.5" thickBot="1" x14ac:dyDescent="0.3">
      <c r="A300" s="49" t="s">
        <v>46</v>
      </c>
      <c r="B300" s="50"/>
      <c r="C300" s="51">
        <v>180</v>
      </c>
      <c r="D300" s="26"/>
      <c r="E300" s="54"/>
      <c r="F300" s="10">
        <f>F298</f>
        <v>5.22</v>
      </c>
      <c r="G300" s="10">
        <f t="shared" ref="G300:J300" si="11">G298</f>
        <v>4.5</v>
      </c>
      <c r="H300" s="10">
        <f t="shared" si="11"/>
        <v>7.5600000000000005</v>
      </c>
      <c r="I300" s="10">
        <f t="shared" si="11"/>
        <v>91.8</v>
      </c>
      <c r="J300" s="10">
        <f t="shared" si="11"/>
        <v>0.54</v>
      </c>
      <c r="K300" s="362"/>
    </row>
    <row r="301" spans="1:11" ht="15.75" x14ac:dyDescent="0.25">
      <c r="A301" s="147"/>
      <c r="B301" s="52" t="s">
        <v>50</v>
      </c>
      <c r="C301" s="24"/>
      <c r="D301" s="89"/>
      <c r="E301" s="45"/>
      <c r="F301" s="122"/>
      <c r="G301" s="59"/>
      <c r="H301" s="122"/>
      <c r="I301" s="59"/>
      <c r="J301" s="58"/>
      <c r="K301" s="360"/>
    </row>
    <row r="302" spans="1:11" s="400" customFormat="1" ht="19.5" customHeight="1" x14ac:dyDescent="0.25">
      <c r="A302" s="396" t="s">
        <v>497</v>
      </c>
      <c r="B302" s="396"/>
      <c r="C302" s="397">
        <v>50</v>
      </c>
      <c r="D302" s="398"/>
      <c r="E302" s="397"/>
      <c r="F302" s="398">
        <v>1.49</v>
      </c>
      <c r="G302" s="397">
        <v>2.59</v>
      </c>
      <c r="H302" s="398">
        <v>3.13</v>
      </c>
      <c r="I302" s="397">
        <v>41.8</v>
      </c>
      <c r="J302" s="398"/>
      <c r="K302" s="399" t="s">
        <v>499</v>
      </c>
    </row>
    <row r="303" spans="1:11" s="400" customFormat="1" ht="19.5" customHeight="1" x14ac:dyDescent="0.25">
      <c r="A303" s="396"/>
      <c r="B303" s="396" t="s">
        <v>498</v>
      </c>
      <c r="C303" s="397"/>
      <c r="D303" s="401">
        <v>80.16</v>
      </c>
      <c r="E303" s="402">
        <v>48</v>
      </c>
      <c r="F303" s="398"/>
      <c r="G303" s="397"/>
      <c r="H303" s="398"/>
      <c r="I303" s="397"/>
      <c r="J303" s="398"/>
      <c r="K303" s="397"/>
    </row>
    <row r="304" spans="1:11" s="400" customFormat="1" ht="19.5" customHeight="1" x14ac:dyDescent="0.25">
      <c r="A304" s="396"/>
      <c r="B304" s="396" t="s">
        <v>72</v>
      </c>
      <c r="C304" s="397"/>
      <c r="D304" s="401">
        <v>2.5</v>
      </c>
      <c r="E304" s="402">
        <v>2.5</v>
      </c>
      <c r="F304" s="398"/>
      <c r="G304" s="397"/>
      <c r="H304" s="398"/>
      <c r="I304" s="397"/>
      <c r="J304" s="398"/>
      <c r="K304" s="397"/>
    </row>
    <row r="305" spans="1:11" ht="31.5" x14ac:dyDescent="0.25">
      <c r="A305" s="74" t="s">
        <v>522</v>
      </c>
      <c r="B305" s="9"/>
      <c r="C305" s="20">
        <v>180</v>
      </c>
      <c r="D305" s="6"/>
      <c r="E305" s="5"/>
      <c r="F305" s="6">
        <v>1.4201999999999999</v>
      </c>
      <c r="G305" s="5">
        <v>1.9529999999999998</v>
      </c>
      <c r="H305" s="6">
        <v>8.7210000000000001</v>
      </c>
      <c r="I305" s="5">
        <v>61.739999999999995</v>
      </c>
      <c r="J305" s="6">
        <v>5.94</v>
      </c>
      <c r="K305" s="358" t="s">
        <v>176</v>
      </c>
    </row>
    <row r="306" spans="1:11" ht="15.75" x14ac:dyDescent="0.25">
      <c r="A306" s="74"/>
      <c r="B306" s="9" t="s">
        <v>179</v>
      </c>
      <c r="C306" s="20"/>
      <c r="D306" s="6">
        <v>12</v>
      </c>
      <c r="E306" s="5">
        <v>12</v>
      </c>
      <c r="F306" s="6"/>
      <c r="G306" s="5"/>
      <c r="H306" s="6"/>
      <c r="I306" s="5"/>
      <c r="J306" s="6"/>
      <c r="K306" s="358"/>
    </row>
    <row r="307" spans="1:11" ht="15.75" x14ac:dyDescent="0.25">
      <c r="A307" s="74"/>
      <c r="B307" s="9" t="s">
        <v>117</v>
      </c>
      <c r="C307" s="20"/>
      <c r="D307" s="6">
        <v>80</v>
      </c>
      <c r="E307" s="5">
        <v>60</v>
      </c>
      <c r="F307" s="6"/>
      <c r="G307" s="5"/>
      <c r="H307" s="6"/>
      <c r="I307" s="5"/>
      <c r="J307" s="6"/>
      <c r="K307" s="358"/>
    </row>
    <row r="308" spans="1:11" ht="15.75" x14ac:dyDescent="0.25">
      <c r="A308" s="74"/>
      <c r="B308" s="9" t="s">
        <v>64</v>
      </c>
      <c r="C308" s="20"/>
      <c r="D308" s="6">
        <v>10</v>
      </c>
      <c r="E308" s="5">
        <v>8</v>
      </c>
      <c r="F308" s="6"/>
      <c r="G308" s="5"/>
      <c r="H308" s="6"/>
      <c r="I308" s="5"/>
      <c r="J308" s="6"/>
      <c r="K308" s="358"/>
    </row>
    <row r="309" spans="1:11" ht="15.75" x14ac:dyDescent="0.25">
      <c r="A309" s="74"/>
      <c r="B309" s="9" t="s">
        <v>58</v>
      </c>
      <c r="C309" s="20"/>
      <c r="D309" s="6">
        <v>9.52</v>
      </c>
      <c r="E309" s="5">
        <v>8</v>
      </c>
      <c r="F309" s="6"/>
      <c r="G309" s="5"/>
      <c r="H309" s="6"/>
      <c r="I309" s="5"/>
      <c r="J309" s="6"/>
      <c r="K309" s="358"/>
    </row>
    <row r="310" spans="1:11" ht="13.5" customHeight="1" x14ac:dyDescent="0.25">
      <c r="A310" s="74"/>
      <c r="B310" s="9" t="s">
        <v>66</v>
      </c>
      <c r="C310" s="20"/>
      <c r="D310" s="6">
        <v>2</v>
      </c>
      <c r="E310" s="5">
        <v>2</v>
      </c>
      <c r="F310" s="6"/>
      <c r="G310" s="5"/>
      <c r="H310" s="6"/>
      <c r="I310" s="5"/>
      <c r="J310" s="6"/>
      <c r="K310" s="358"/>
    </row>
    <row r="311" spans="1:11" ht="17.25" customHeight="1" x14ac:dyDescent="0.25">
      <c r="A311" s="74"/>
      <c r="B311" s="48" t="s">
        <v>36</v>
      </c>
      <c r="C311" s="20"/>
      <c r="D311" s="6">
        <v>0.7</v>
      </c>
      <c r="E311" s="5">
        <v>0.7</v>
      </c>
      <c r="F311" s="6"/>
      <c r="G311" s="5"/>
      <c r="H311" s="6"/>
      <c r="I311" s="5"/>
      <c r="J311" s="6"/>
      <c r="K311" s="358"/>
    </row>
    <row r="312" spans="1:11" ht="15.75" x14ac:dyDescent="0.25">
      <c r="A312" s="74"/>
      <c r="B312" s="9" t="s">
        <v>124</v>
      </c>
      <c r="C312" s="20"/>
      <c r="D312" s="6">
        <v>120</v>
      </c>
      <c r="E312" s="5">
        <v>120</v>
      </c>
      <c r="F312" s="6"/>
      <c r="G312" s="5"/>
      <c r="H312" s="6"/>
      <c r="I312" s="5"/>
      <c r="J312" s="6"/>
      <c r="K312" s="358"/>
    </row>
    <row r="313" spans="1:11" ht="15.75" x14ac:dyDescent="0.25">
      <c r="A313" s="2" t="s">
        <v>180</v>
      </c>
      <c r="B313" s="9"/>
      <c r="C313" s="20">
        <v>200</v>
      </c>
      <c r="D313" s="25"/>
      <c r="E313" s="20"/>
      <c r="F313" s="6">
        <v>17.786666666666665</v>
      </c>
      <c r="G313" s="5">
        <v>13.826666666666664</v>
      </c>
      <c r="H313" s="6">
        <v>17.2</v>
      </c>
      <c r="I313" s="5">
        <v>264</v>
      </c>
      <c r="J313" s="6">
        <v>11.61</v>
      </c>
      <c r="K313" s="358" t="s">
        <v>181</v>
      </c>
    </row>
    <row r="314" spans="1:11" ht="15.75" x14ac:dyDescent="0.25">
      <c r="A314" s="2"/>
      <c r="B314" s="48" t="s">
        <v>128</v>
      </c>
      <c r="C314" s="62"/>
      <c r="D314" s="25">
        <v>97.5</v>
      </c>
      <c r="E314" s="129">
        <v>92</v>
      </c>
      <c r="F314" s="6"/>
      <c r="G314" s="5"/>
      <c r="H314" s="6"/>
      <c r="I314" s="5"/>
      <c r="J314" s="6"/>
      <c r="K314" s="358"/>
    </row>
    <row r="315" spans="1:11" ht="31.5" x14ac:dyDescent="0.25">
      <c r="A315" s="2"/>
      <c r="B315" s="9" t="s">
        <v>178</v>
      </c>
      <c r="C315" s="62"/>
      <c r="D315" s="25"/>
      <c r="E315" s="129">
        <v>40</v>
      </c>
      <c r="F315" s="6"/>
      <c r="G315" s="5"/>
      <c r="H315" s="6"/>
      <c r="I315" s="5"/>
      <c r="J315" s="6"/>
      <c r="K315" s="358"/>
    </row>
    <row r="316" spans="1:11" ht="15.75" x14ac:dyDescent="0.25">
      <c r="A316" s="2"/>
      <c r="B316" s="9" t="s">
        <v>182</v>
      </c>
      <c r="C316" s="62"/>
      <c r="D316" s="25"/>
      <c r="E316" s="129"/>
      <c r="F316" s="6"/>
      <c r="G316" s="5"/>
      <c r="H316" s="6"/>
      <c r="I316" s="5"/>
      <c r="J316" s="6"/>
      <c r="K316" s="358" t="s">
        <v>183</v>
      </c>
    </row>
    <row r="317" spans="1:11" ht="15.75" x14ac:dyDescent="0.25">
      <c r="A317" s="2"/>
      <c r="B317" s="9" t="s">
        <v>184</v>
      </c>
      <c r="C317" s="62"/>
      <c r="D317" s="25">
        <v>15</v>
      </c>
      <c r="E317" s="129">
        <v>15</v>
      </c>
      <c r="F317" s="6"/>
      <c r="G317" s="5"/>
      <c r="H317" s="6"/>
      <c r="I317" s="5"/>
      <c r="J317" s="6"/>
      <c r="K317" s="358"/>
    </row>
    <row r="318" spans="1:11" ht="15.75" x14ac:dyDescent="0.25">
      <c r="A318" s="2"/>
      <c r="B318" s="9" t="s">
        <v>165</v>
      </c>
      <c r="C318" s="62"/>
      <c r="D318" s="25">
        <v>5</v>
      </c>
      <c r="E318" s="129">
        <v>5</v>
      </c>
      <c r="F318" s="6"/>
      <c r="G318" s="5"/>
      <c r="H318" s="6"/>
      <c r="I318" s="5"/>
      <c r="J318" s="6"/>
      <c r="K318" s="358"/>
    </row>
    <row r="319" spans="1:11" ht="15.75" x14ac:dyDescent="0.25">
      <c r="A319" s="9"/>
      <c r="B319" s="9" t="s">
        <v>138</v>
      </c>
      <c r="C319" s="62"/>
      <c r="D319" s="25">
        <v>1.5</v>
      </c>
      <c r="E319" s="129">
        <v>1.5</v>
      </c>
      <c r="F319" s="6"/>
      <c r="G319" s="5"/>
      <c r="H319" s="6"/>
      <c r="I319" s="5"/>
      <c r="J319" s="6"/>
      <c r="K319" s="358"/>
    </row>
    <row r="320" spans="1:11" ht="15.75" x14ac:dyDescent="0.25">
      <c r="A320" s="9"/>
      <c r="B320" s="48" t="s">
        <v>36</v>
      </c>
      <c r="C320" s="62"/>
      <c r="D320" s="25">
        <v>0.16</v>
      </c>
      <c r="E320" s="5">
        <v>0.16</v>
      </c>
      <c r="F320" s="6"/>
      <c r="G320" s="5"/>
      <c r="H320" s="6"/>
      <c r="I320" s="5"/>
      <c r="J320" s="6"/>
      <c r="K320" s="358"/>
    </row>
    <row r="321" spans="1:11" ht="15.75" x14ac:dyDescent="0.25">
      <c r="A321" s="9"/>
      <c r="B321" s="9" t="s">
        <v>185</v>
      </c>
      <c r="C321" s="62"/>
      <c r="D321" s="25"/>
      <c r="E321" s="129">
        <v>20</v>
      </c>
      <c r="F321" s="6"/>
      <c r="G321" s="5"/>
      <c r="H321" s="6"/>
      <c r="I321" s="5"/>
      <c r="J321" s="6"/>
      <c r="K321" s="358"/>
    </row>
    <row r="322" spans="1:11" ht="15.75" x14ac:dyDescent="0.25">
      <c r="A322" s="9"/>
      <c r="B322" s="9" t="s">
        <v>117</v>
      </c>
      <c r="C322" s="62"/>
      <c r="D322" s="25">
        <v>137</v>
      </c>
      <c r="E322" s="129">
        <v>103</v>
      </c>
      <c r="F322" s="6"/>
      <c r="G322" s="5"/>
      <c r="H322" s="6"/>
      <c r="I322" s="5"/>
      <c r="J322" s="6"/>
      <c r="K322" s="358"/>
    </row>
    <row r="323" spans="1:11" ht="15.75" x14ac:dyDescent="0.25">
      <c r="A323" s="9"/>
      <c r="B323" s="9" t="s">
        <v>51</v>
      </c>
      <c r="C323" s="62"/>
      <c r="D323" s="25">
        <v>37.5</v>
      </c>
      <c r="E323" s="5">
        <v>30</v>
      </c>
      <c r="F323" s="6"/>
      <c r="G323" s="5"/>
      <c r="H323" s="6"/>
      <c r="I323" s="5"/>
      <c r="J323" s="6"/>
      <c r="K323" s="358"/>
    </row>
    <row r="324" spans="1:11" ht="15.75" x14ac:dyDescent="0.25">
      <c r="A324" s="9"/>
      <c r="B324" s="9" t="s">
        <v>58</v>
      </c>
      <c r="C324" s="62"/>
      <c r="D324" s="25">
        <v>28</v>
      </c>
      <c r="E324" s="5">
        <v>23</v>
      </c>
      <c r="F324" s="6"/>
      <c r="G324" s="5"/>
      <c r="H324" s="6"/>
      <c r="I324" s="5"/>
      <c r="J324" s="6"/>
      <c r="K324" s="358"/>
    </row>
    <row r="325" spans="1:11" ht="15.75" x14ac:dyDescent="0.25">
      <c r="A325" s="9"/>
      <c r="B325" s="9" t="s">
        <v>66</v>
      </c>
      <c r="C325" s="62"/>
      <c r="D325" s="25">
        <v>1.5</v>
      </c>
      <c r="E325" s="129">
        <v>1.5</v>
      </c>
      <c r="F325" s="6"/>
      <c r="G325" s="5"/>
      <c r="H325" s="6"/>
      <c r="I325" s="5"/>
      <c r="J325" s="6"/>
      <c r="K325" s="358"/>
    </row>
    <row r="326" spans="1:11" ht="15.75" x14ac:dyDescent="0.25">
      <c r="A326" s="2"/>
      <c r="B326" s="48" t="s">
        <v>36</v>
      </c>
      <c r="C326" s="62"/>
      <c r="D326" s="25">
        <v>0.8</v>
      </c>
      <c r="E326" s="129">
        <v>0.8</v>
      </c>
      <c r="F326" s="6"/>
      <c r="G326" s="5"/>
      <c r="H326" s="6"/>
      <c r="I326" s="5"/>
      <c r="J326" s="6"/>
      <c r="K326" s="358"/>
    </row>
    <row r="327" spans="1:11" ht="15.75" x14ac:dyDescent="0.25">
      <c r="A327" s="2"/>
      <c r="B327" s="9" t="s">
        <v>186</v>
      </c>
      <c r="C327" s="62"/>
      <c r="D327" s="25"/>
      <c r="E327" s="129">
        <v>160</v>
      </c>
      <c r="F327" s="6"/>
      <c r="G327" s="5"/>
      <c r="H327" s="6"/>
      <c r="I327" s="5"/>
      <c r="J327" s="6"/>
      <c r="K327" s="358"/>
    </row>
    <row r="328" spans="1:11" ht="15.75" x14ac:dyDescent="0.25">
      <c r="A328" s="2" t="s">
        <v>74</v>
      </c>
      <c r="B328" s="9"/>
      <c r="C328" s="7">
        <v>180</v>
      </c>
      <c r="D328" s="5"/>
      <c r="E328" s="60"/>
      <c r="F328" s="4">
        <v>0.59532374100719432</v>
      </c>
      <c r="G328" s="5">
        <v>8.0935251798561161E-2</v>
      </c>
      <c r="H328" s="5">
        <v>20.805568345323742</v>
      </c>
      <c r="I328" s="6">
        <v>68.180000000000007</v>
      </c>
      <c r="J328" s="5">
        <v>0.65</v>
      </c>
      <c r="K328" s="358" t="s">
        <v>75</v>
      </c>
    </row>
    <row r="329" spans="1:11" ht="15.75" x14ac:dyDescent="0.25">
      <c r="A329" s="72"/>
      <c r="B329" s="9" t="s">
        <v>76</v>
      </c>
      <c r="C329" s="20"/>
      <c r="D329" s="6">
        <v>15.3</v>
      </c>
      <c r="E329" s="4">
        <v>15</v>
      </c>
      <c r="F329" s="4"/>
      <c r="G329" s="5"/>
      <c r="H329" s="6"/>
      <c r="I329" s="357"/>
      <c r="J329" s="20"/>
      <c r="K329" s="358"/>
    </row>
    <row r="330" spans="1:11" ht="15.75" x14ac:dyDescent="0.25">
      <c r="A330" s="74"/>
      <c r="B330" s="9" t="s">
        <v>35</v>
      </c>
      <c r="C330" s="20"/>
      <c r="D330" s="6">
        <v>6</v>
      </c>
      <c r="E330" s="4">
        <v>6</v>
      </c>
      <c r="F330" s="7"/>
      <c r="G330" s="20"/>
      <c r="H330" s="25"/>
      <c r="I330" s="357"/>
      <c r="J330" s="20"/>
      <c r="K330" s="358"/>
    </row>
    <row r="331" spans="1:11" ht="15.75" x14ac:dyDescent="0.25">
      <c r="A331" s="74"/>
      <c r="B331" s="53" t="s">
        <v>77</v>
      </c>
      <c r="C331" s="20"/>
      <c r="D331" s="6">
        <v>183</v>
      </c>
      <c r="E331" s="4">
        <v>183</v>
      </c>
      <c r="F331" s="7"/>
      <c r="G331" s="20"/>
      <c r="H331" s="25"/>
      <c r="I331" s="357"/>
      <c r="J331" s="20"/>
      <c r="K331" s="358"/>
    </row>
    <row r="332" spans="1:11" ht="24.75" thickBot="1" x14ac:dyDescent="0.3">
      <c r="A332" s="2" t="s">
        <v>69</v>
      </c>
      <c r="B332" s="9"/>
      <c r="C332" s="20">
        <v>25</v>
      </c>
      <c r="D332" s="6">
        <v>25</v>
      </c>
      <c r="E332" s="5">
        <v>25</v>
      </c>
      <c r="F332" s="6">
        <v>1.9</v>
      </c>
      <c r="G332" s="5">
        <v>0.2</v>
      </c>
      <c r="H332" s="6">
        <v>12.3</v>
      </c>
      <c r="I332" s="5">
        <v>58.75</v>
      </c>
      <c r="J332" s="6">
        <v>0</v>
      </c>
      <c r="K332" s="365" t="s">
        <v>78</v>
      </c>
    </row>
    <row r="333" spans="1:11" ht="24.75" thickBot="1" x14ac:dyDescent="0.3">
      <c r="A333" s="39" t="s">
        <v>79</v>
      </c>
      <c r="B333" s="40"/>
      <c r="C333" s="86">
        <v>45</v>
      </c>
      <c r="D333" s="37">
        <v>45</v>
      </c>
      <c r="E333" s="75">
        <v>45</v>
      </c>
      <c r="F333" s="37">
        <v>2.97</v>
      </c>
      <c r="G333" s="75">
        <v>0.54</v>
      </c>
      <c r="H333" s="37">
        <v>17.820000000000004</v>
      </c>
      <c r="I333" s="75">
        <v>89.100000000000009</v>
      </c>
      <c r="J333" s="37"/>
      <c r="K333" s="365" t="s">
        <v>80</v>
      </c>
    </row>
    <row r="334" spans="1:11" ht="16.5" thickBot="1" x14ac:dyDescent="0.3">
      <c r="A334" s="49" t="s">
        <v>46</v>
      </c>
      <c r="B334" s="50"/>
      <c r="C334" s="51">
        <f>C333+C332+C328+C313+C305+C302</f>
        <v>680</v>
      </c>
      <c r="D334" s="22"/>
      <c r="E334" s="23"/>
      <c r="F334" s="10">
        <f>F302+F305+F313+F328+F333+F332</f>
        <v>26.162190407673858</v>
      </c>
      <c r="G334" s="10">
        <f>G302+G305+G313+G328+G333+G332</f>
        <v>19.190601918465223</v>
      </c>
      <c r="H334" s="10">
        <f>H302+H305+H313+H328+H333+H332</f>
        <v>79.976568345323741</v>
      </c>
      <c r="I334" s="10">
        <f>I302+I305+I313+I328+I333+I332</f>
        <v>583.56999999999994</v>
      </c>
      <c r="J334" s="10">
        <f>J302+J305+J313+J328+J333+J332</f>
        <v>18.2</v>
      </c>
      <c r="K334" s="362"/>
    </row>
    <row r="335" spans="1:11" ht="15.75" x14ac:dyDescent="0.25">
      <c r="A335" s="9"/>
      <c r="B335" s="136" t="s">
        <v>81</v>
      </c>
      <c r="C335" s="20"/>
      <c r="D335" s="6"/>
      <c r="E335" s="5"/>
      <c r="F335" s="6"/>
      <c r="G335" s="5"/>
      <c r="H335" s="6"/>
      <c r="I335" s="5"/>
      <c r="J335" s="6"/>
      <c r="K335" s="358"/>
    </row>
    <row r="336" spans="1:11" customFormat="1" ht="38.25" customHeight="1" x14ac:dyDescent="0.25">
      <c r="A336" s="232" t="s">
        <v>502</v>
      </c>
      <c r="B336" s="211"/>
      <c r="C336" s="311" t="s">
        <v>189</v>
      </c>
      <c r="D336" s="212"/>
      <c r="E336" s="295"/>
      <c r="F336" s="213">
        <v>13.94</v>
      </c>
      <c r="G336" s="278">
        <v>24.83</v>
      </c>
      <c r="H336" s="213">
        <v>2.64</v>
      </c>
      <c r="I336" s="278">
        <v>289.66000000000003</v>
      </c>
      <c r="J336" s="213">
        <v>0.32</v>
      </c>
      <c r="K336" s="181" t="s">
        <v>190</v>
      </c>
    </row>
    <row r="337" spans="1:11" customFormat="1" ht="19.5" customHeight="1" x14ac:dyDescent="0.25">
      <c r="A337" s="232"/>
      <c r="B337" s="215" t="s">
        <v>191</v>
      </c>
      <c r="C337" s="311"/>
      <c r="D337" s="212">
        <v>114</v>
      </c>
      <c r="E337" s="295">
        <v>95</v>
      </c>
      <c r="F337" s="213"/>
      <c r="G337" s="278"/>
      <c r="H337" s="213"/>
      <c r="I337" s="278"/>
      <c r="J337" s="213"/>
      <c r="K337" s="181"/>
    </row>
    <row r="338" spans="1:11" customFormat="1" ht="19.5" customHeight="1" x14ac:dyDescent="0.25">
      <c r="A338" s="232"/>
      <c r="B338" s="211" t="s">
        <v>90</v>
      </c>
      <c r="C338" s="311"/>
      <c r="D338" s="212">
        <v>60</v>
      </c>
      <c r="E338" s="295">
        <v>60</v>
      </c>
      <c r="F338" s="213"/>
      <c r="G338" s="278"/>
      <c r="H338" s="213"/>
      <c r="I338" s="278"/>
      <c r="J338" s="213"/>
      <c r="K338" s="181"/>
    </row>
    <row r="339" spans="1:11" customFormat="1" ht="19.5" customHeight="1" x14ac:dyDescent="0.25">
      <c r="A339" s="232"/>
      <c r="B339" s="211" t="s">
        <v>246</v>
      </c>
      <c r="C339" s="311"/>
      <c r="D339" s="212"/>
      <c r="E339" s="295">
        <v>155</v>
      </c>
      <c r="F339" s="213"/>
      <c r="G339" s="278"/>
      <c r="H339" s="213"/>
      <c r="I339" s="278"/>
      <c r="J339" s="213"/>
      <c r="K339" s="181"/>
    </row>
    <row r="340" spans="1:11" customFormat="1" ht="19.5" customHeight="1" x14ac:dyDescent="0.25">
      <c r="A340" s="232"/>
      <c r="B340" s="211" t="s">
        <v>139</v>
      </c>
      <c r="C340" s="311"/>
      <c r="D340" s="212">
        <v>2.5</v>
      </c>
      <c r="E340" s="295">
        <v>2.5</v>
      </c>
      <c r="F340" s="213"/>
      <c r="G340" s="278"/>
      <c r="H340" s="213"/>
      <c r="I340" s="278"/>
      <c r="J340" s="213"/>
      <c r="K340" s="181"/>
    </row>
    <row r="341" spans="1:11" customFormat="1" ht="19.5" customHeight="1" x14ac:dyDescent="0.25">
      <c r="A341" s="232"/>
      <c r="B341" s="211" t="s">
        <v>36</v>
      </c>
      <c r="C341" s="311"/>
      <c r="D341" s="212">
        <v>0.4</v>
      </c>
      <c r="E341" s="295">
        <v>0.4</v>
      </c>
      <c r="F341" s="213"/>
      <c r="G341" s="278"/>
      <c r="H341" s="213"/>
      <c r="I341" s="278"/>
      <c r="J341" s="213"/>
      <c r="K341" s="181"/>
    </row>
    <row r="342" spans="1:11" ht="43.5" customHeight="1" x14ac:dyDescent="0.25">
      <c r="A342" s="14" t="s">
        <v>175</v>
      </c>
      <c r="B342" s="53"/>
      <c r="C342" s="20">
        <v>180</v>
      </c>
      <c r="D342" s="6">
        <v>180</v>
      </c>
      <c r="E342" s="5">
        <v>180</v>
      </c>
      <c r="F342" s="4">
        <v>0.9</v>
      </c>
      <c r="G342" s="5"/>
      <c r="H342" s="6">
        <v>18.18</v>
      </c>
      <c r="I342" s="5">
        <v>76</v>
      </c>
      <c r="J342" s="6">
        <v>3.6</v>
      </c>
      <c r="K342" s="358" t="s">
        <v>112</v>
      </c>
    </row>
    <row r="343" spans="1:11" ht="24.75" thickBot="1" x14ac:dyDescent="0.3">
      <c r="A343" s="2" t="s">
        <v>69</v>
      </c>
      <c r="B343" s="9"/>
      <c r="C343" s="86">
        <v>30</v>
      </c>
      <c r="D343" s="6">
        <v>30</v>
      </c>
      <c r="E343" s="5">
        <v>30</v>
      </c>
      <c r="F343" s="6">
        <v>2.2799999999999998</v>
      </c>
      <c r="G343" s="75">
        <v>0.24</v>
      </c>
      <c r="H343" s="6">
        <v>14.76</v>
      </c>
      <c r="I343" s="75">
        <v>70.5</v>
      </c>
      <c r="J343" s="6">
        <v>0</v>
      </c>
      <c r="K343" s="365" t="s">
        <v>78</v>
      </c>
    </row>
    <row r="344" spans="1:11" ht="16.5" thickBot="1" x14ac:dyDescent="0.3">
      <c r="A344" s="141" t="s">
        <v>46</v>
      </c>
      <c r="B344" s="142"/>
      <c r="C344" s="531">
        <f>C343+C342+C336</f>
        <v>360</v>
      </c>
      <c r="D344" s="148"/>
      <c r="E344" s="114"/>
      <c r="F344" s="143">
        <f>F343+F342+F336</f>
        <v>17.119999999999997</v>
      </c>
      <c r="G344" s="143">
        <f t="shared" ref="G344:J344" si="12">G343+G342+G336</f>
        <v>25.069999999999997</v>
      </c>
      <c r="H344" s="143">
        <f t="shared" si="12"/>
        <v>35.58</v>
      </c>
      <c r="I344" s="143">
        <f t="shared" si="12"/>
        <v>436.16</v>
      </c>
      <c r="J344" s="143">
        <f t="shared" si="12"/>
        <v>3.92</v>
      </c>
      <c r="K344" s="376"/>
    </row>
    <row r="345" spans="1:11" ht="16.5" thickBot="1" x14ac:dyDescent="0.3">
      <c r="A345" s="49" t="s">
        <v>97</v>
      </c>
      <c r="B345" s="80"/>
      <c r="C345" s="532">
        <f>C344+C334+C300+C296</f>
        <v>1634</v>
      </c>
      <c r="D345" s="77"/>
      <c r="E345" s="77"/>
      <c r="F345" s="79">
        <f>F344+F334+F300+F296</f>
        <v>60.242238211679734</v>
      </c>
      <c r="G345" s="79">
        <f t="shared" ref="G345:J345" si="13">G344+G334+G300+G296</f>
        <v>61.84106140875106</v>
      </c>
      <c r="H345" s="79">
        <f t="shared" si="13"/>
        <v>181.70641375639551</v>
      </c>
      <c r="I345" s="79">
        <f t="shared" si="13"/>
        <v>1497.4102818928966</v>
      </c>
      <c r="J345" s="79">
        <f t="shared" si="13"/>
        <v>24.849999999999998</v>
      </c>
      <c r="K345" s="377"/>
    </row>
    <row r="346" spans="1:11" ht="15.75" x14ac:dyDescent="0.25">
      <c r="A346" s="48"/>
      <c r="B346" s="48"/>
      <c r="C346" s="87"/>
      <c r="D346" s="88"/>
      <c r="E346" s="6"/>
      <c r="F346" s="58"/>
      <c r="G346" s="58"/>
      <c r="H346" s="58"/>
      <c r="I346" s="58"/>
      <c r="J346" s="122"/>
      <c r="K346" s="359"/>
    </row>
    <row r="347" spans="1:11" ht="15.75" x14ac:dyDescent="0.25">
      <c r="A347" s="48"/>
      <c r="B347" s="48"/>
      <c r="C347" s="87"/>
      <c r="D347" s="88"/>
      <c r="E347" s="6"/>
      <c r="F347" s="58"/>
      <c r="G347" s="58"/>
      <c r="H347" s="58"/>
      <c r="I347" s="58"/>
      <c r="J347" s="58"/>
      <c r="K347" s="359"/>
    </row>
    <row r="348" spans="1:11" ht="16.5" thickBot="1" x14ac:dyDescent="0.3">
      <c r="A348" s="81" t="s">
        <v>193</v>
      </c>
      <c r="B348" s="48"/>
      <c r="C348" s="48"/>
      <c r="D348" s="91"/>
      <c r="E348" s="92"/>
      <c r="F348" s="92"/>
      <c r="G348" s="92"/>
      <c r="H348" s="92"/>
      <c r="I348" s="92"/>
      <c r="J348" s="93"/>
      <c r="K348" s="367"/>
    </row>
    <row r="349" spans="1:11" ht="15.75" x14ac:dyDescent="0.25">
      <c r="A349" s="30" t="s">
        <v>10</v>
      </c>
      <c r="B349" s="31"/>
      <c r="C349" s="24" t="s">
        <v>11</v>
      </c>
      <c r="D349" s="89" t="s">
        <v>12</v>
      </c>
      <c r="E349" s="21" t="s">
        <v>12</v>
      </c>
      <c r="F349" s="546" t="s">
        <v>13</v>
      </c>
      <c r="G349" s="546"/>
      <c r="H349" s="547"/>
      <c r="I349" s="33" t="s">
        <v>14</v>
      </c>
      <c r="J349" s="33" t="s">
        <v>15</v>
      </c>
      <c r="K349" s="368" t="s">
        <v>99</v>
      </c>
    </row>
    <row r="350" spans="1:11" ht="16.5" thickBot="1" x14ac:dyDescent="0.3">
      <c r="A350" s="2" t="s">
        <v>17</v>
      </c>
      <c r="B350" s="9"/>
      <c r="C350" s="20" t="s">
        <v>18</v>
      </c>
      <c r="D350" s="6" t="s">
        <v>19</v>
      </c>
      <c r="E350" s="5" t="s">
        <v>19</v>
      </c>
      <c r="F350" s="37"/>
      <c r="G350" s="37"/>
      <c r="H350" s="37"/>
      <c r="I350" s="4" t="s">
        <v>20</v>
      </c>
      <c r="J350" s="4"/>
      <c r="K350" s="369" t="s">
        <v>100</v>
      </c>
    </row>
    <row r="351" spans="1:11" ht="16.5" thickBot="1" x14ac:dyDescent="0.3">
      <c r="A351" s="2"/>
      <c r="B351" s="9"/>
      <c r="C351" s="20"/>
      <c r="D351" s="138" t="s">
        <v>21</v>
      </c>
      <c r="E351" s="42" t="s">
        <v>22</v>
      </c>
      <c r="F351" s="94" t="s">
        <v>23</v>
      </c>
      <c r="G351" s="21" t="s">
        <v>24</v>
      </c>
      <c r="H351" s="89" t="s">
        <v>25</v>
      </c>
      <c r="I351" s="33" t="s">
        <v>26</v>
      </c>
      <c r="J351" s="33" t="s">
        <v>27</v>
      </c>
      <c r="K351" s="358"/>
    </row>
    <row r="352" spans="1:11" ht="15.75" x14ac:dyDescent="0.25">
      <c r="A352" s="30"/>
      <c r="B352" s="52" t="s">
        <v>28</v>
      </c>
      <c r="C352" s="24"/>
      <c r="D352" s="89"/>
      <c r="E352" s="45"/>
      <c r="F352" s="90"/>
      <c r="G352" s="45"/>
      <c r="H352" s="90"/>
      <c r="I352" s="45"/>
      <c r="J352" s="90"/>
      <c r="K352" s="360"/>
    </row>
    <row r="353" spans="1:12" customFormat="1" ht="44.25" customHeight="1" x14ac:dyDescent="0.25">
      <c r="A353" s="232" t="s">
        <v>503</v>
      </c>
      <c r="B353" s="215"/>
      <c r="C353" s="233">
        <v>200</v>
      </c>
      <c r="D353" s="225"/>
      <c r="E353" s="238"/>
      <c r="F353" s="225">
        <v>4.38</v>
      </c>
      <c r="G353" s="238">
        <v>3.8</v>
      </c>
      <c r="H353" s="225">
        <v>14.36</v>
      </c>
      <c r="I353" s="238">
        <v>120</v>
      </c>
      <c r="J353" s="225"/>
      <c r="K353" s="181" t="s">
        <v>504</v>
      </c>
    </row>
    <row r="354" spans="1:12" customFormat="1" ht="19.5" customHeight="1" x14ac:dyDescent="0.25">
      <c r="A354" s="232"/>
      <c r="B354" s="215" t="s">
        <v>268</v>
      </c>
      <c r="C354" s="233"/>
      <c r="D354" s="225">
        <v>16</v>
      </c>
      <c r="E354" s="238">
        <v>16</v>
      </c>
      <c r="F354" s="225"/>
      <c r="G354" s="238"/>
      <c r="H354" s="225"/>
      <c r="I354" s="238"/>
      <c r="J354" s="225"/>
      <c r="K354" s="181"/>
    </row>
    <row r="355" spans="1:12" customFormat="1" ht="19.5" customHeight="1" x14ac:dyDescent="0.25">
      <c r="A355" s="232"/>
      <c r="B355" s="215" t="s">
        <v>35</v>
      </c>
      <c r="C355" s="233"/>
      <c r="D355" s="225">
        <v>1.1000000000000001</v>
      </c>
      <c r="E355" s="238">
        <v>1.1000000000000001</v>
      </c>
      <c r="F355" s="225"/>
      <c r="G355" s="238"/>
      <c r="H355" s="225"/>
      <c r="I355" s="238"/>
      <c r="J355" s="225"/>
      <c r="K355" s="181"/>
    </row>
    <row r="356" spans="1:12" customFormat="1" ht="19.5" customHeight="1" x14ac:dyDescent="0.25">
      <c r="A356" s="232"/>
      <c r="B356" s="215" t="s">
        <v>33</v>
      </c>
      <c r="C356" s="233"/>
      <c r="D356" s="225">
        <v>140</v>
      </c>
      <c r="E356" s="238">
        <v>140</v>
      </c>
      <c r="F356" s="225"/>
      <c r="G356" s="238"/>
      <c r="H356" s="225"/>
      <c r="I356" s="238"/>
      <c r="J356" s="225"/>
      <c r="K356" s="181"/>
    </row>
    <row r="357" spans="1:12" customFormat="1" ht="19.5" customHeight="1" x14ac:dyDescent="0.25">
      <c r="A357" s="232"/>
      <c r="B357" s="215" t="s">
        <v>34</v>
      </c>
      <c r="C357" s="233"/>
      <c r="D357" s="225">
        <v>60</v>
      </c>
      <c r="E357" s="238">
        <v>60</v>
      </c>
      <c r="F357" s="225"/>
      <c r="G357" s="238"/>
      <c r="H357" s="225"/>
      <c r="I357" s="238"/>
      <c r="J357" s="225"/>
      <c r="K357" s="181"/>
    </row>
    <row r="358" spans="1:12" customFormat="1" ht="19.5" customHeight="1" x14ac:dyDescent="0.25">
      <c r="A358" s="232"/>
      <c r="B358" s="215" t="s">
        <v>37</v>
      </c>
      <c r="C358" s="233"/>
      <c r="D358" s="225">
        <v>2</v>
      </c>
      <c r="E358" s="238">
        <v>2</v>
      </c>
      <c r="F358" s="225"/>
      <c r="G358" s="238"/>
      <c r="H358" s="225"/>
      <c r="I358" s="238"/>
      <c r="J358" s="225"/>
      <c r="K358" s="181"/>
    </row>
    <row r="359" spans="1:12" customFormat="1" ht="19.5" customHeight="1" x14ac:dyDescent="0.25">
      <c r="A359" s="232"/>
      <c r="B359" s="215" t="s">
        <v>204</v>
      </c>
      <c r="C359" s="233"/>
      <c r="D359" s="225">
        <v>0.8</v>
      </c>
      <c r="E359" s="238">
        <v>0.8</v>
      </c>
      <c r="F359" s="225"/>
      <c r="G359" s="238"/>
      <c r="H359" s="225"/>
      <c r="I359" s="238"/>
      <c r="J359" s="225"/>
      <c r="K359" s="181"/>
    </row>
    <row r="360" spans="1:12" ht="15.75" x14ac:dyDescent="0.25">
      <c r="A360" s="2" t="s">
        <v>105</v>
      </c>
      <c r="B360" s="9"/>
      <c r="C360" s="20">
        <v>180</v>
      </c>
      <c r="D360" s="92"/>
      <c r="E360" s="46"/>
      <c r="F360" s="6">
        <v>3.6672661870503602</v>
      </c>
      <c r="G360" s="5">
        <v>3.1870503597122304</v>
      </c>
      <c r="H360" s="6">
        <v>5.9868026394721046</v>
      </c>
      <c r="I360" s="5">
        <v>58.82729928834376</v>
      </c>
      <c r="J360" s="6">
        <v>1.43</v>
      </c>
      <c r="K360" s="358" t="s">
        <v>106</v>
      </c>
    </row>
    <row r="361" spans="1:12" ht="15.75" x14ac:dyDescent="0.25">
      <c r="A361" s="2"/>
      <c r="B361" s="9" t="s">
        <v>107</v>
      </c>
      <c r="C361" s="20"/>
      <c r="D361" s="6">
        <v>2</v>
      </c>
      <c r="E361" s="5">
        <v>2</v>
      </c>
      <c r="F361" s="6"/>
      <c r="G361" s="5"/>
      <c r="H361" s="6"/>
      <c r="I361" s="5"/>
      <c r="J361" s="6"/>
      <c r="K361" s="358"/>
    </row>
    <row r="362" spans="1:12" ht="15.75" x14ac:dyDescent="0.25">
      <c r="A362" s="2"/>
      <c r="B362" s="9" t="s">
        <v>35</v>
      </c>
      <c r="C362" s="20"/>
      <c r="D362" s="6">
        <v>6</v>
      </c>
      <c r="E362" s="5">
        <v>6</v>
      </c>
      <c r="F362" s="6"/>
      <c r="G362" s="5"/>
      <c r="H362" s="6"/>
      <c r="I362" s="5"/>
      <c r="J362" s="6"/>
      <c r="K362" s="358"/>
    </row>
    <row r="363" spans="1:12" ht="15.75" x14ac:dyDescent="0.25">
      <c r="A363" s="7"/>
      <c r="B363" s="9" t="s">
        <v>33</v>
      </c>
      <c r="C363" s="20"/>
      <c r="D363" s="6">
        <v>110</v>
      </c>
      <c r="E363" s="5">
        <v>110</v>
      </c>
      <c r="F363" s="6"/>
      <c r="G363" s="5"/>
      <c r="H363" s="6"/>
      <c r="I363" s="5"/>
      <c r="J363" s="6"/>
      <c r="K363" s="358"/>
    </row>
    <row r="364" spans="1:12" ht="15.75" x14ac:dyDescent="0.25">
      <c r="A364" s="7"/>
      <c r="B364" s="9" t="s">
        <v>34</v>
      </c>
      <c r="C364" s="20"/>
      <c r="D364" s="6">
        <v>80</v>
      </c>
      <c r="E364" s="5">
        <v>80</v>
      </c>
      <c r="F364" s="6"/>
      <c r="G364" s="5"/>
      <c r="H364" s="6"/>
      <c r="I364" s="5"/>
      <c r="J364" s="6"/>
      <c r="K364" s="358"/>
    </row>
    <row r="365" spans="1:12" s="400" customFormat="1" ht="28.5" customHeight="1" x14ac:dyDescent="0.25">
      <c r="A365" s="255" t="s">
        <v>108</v>
      </c>
      <c r="B365" s="256"/>
      <c r="C365" s="444" t="s">
        <v>543</v>
      </c>
      <c r="D365" s="260"/>
      <c r="E365" s="257"/>
      <c r="F365" s="265">
        <v>4.93</v>
      </c>
      <c r="G365" s="209">
        <v>7.16</v>
      </c>
      <c r="H365" s="208">
        <v>15.49</v>
      </c>
      <c r="I365" s="265">
        <v>146.1</v>
      </c>
      <c r="J365" s="209"/>
      <c r="K365" s="467" t="s">
        <v>109</v>
      </c>
      <c r="L365" s="468"/>
    </row>
    <row r="366" spans="1:12" s="400" customFormat="1" ht="19.5" customHeight="1" x14ac:dyDescent="0.25">
      <c r="A366" s="255"/>
      <c r="B366" s="256" t="s">
        <v>45</v>
      </c>
      <c r="C366" s="257"/>
      <c r="D366" s="260">
        <v>30</v>
      </c>
      <c r="E366" s="257">
        <v>30</v>
      </c>
      <c r="F366" s="265"/>
      <c r="G366" s="209"/>
      <c r="H366" s="209"/>
      <c r="I366" s="265"/>
      <c r="J366" s="265"/>
      <c r="K366" s="180"/>
    </row>
    <row r="367" spans="1:12" s="400" customFormat="1" ht="19.5" customHeight="1" x14ac:dyDescent="0.25">
      <c r="A367" s="255"/>
      <c r="B367" s="256" t="s">
        <v>110</v>
      </c>
      <c r="C367" s="257"/>
      <c r="D367" s="260">
        <v>10.199999999999999</v>
      </c>
      <c r="E367" s="257">
        <v>10</v>
      </c>
      <c r="F367" s="265"/>
      <c r="G367" s="209"/>
      <c r="H367" s="209"/>
      <c r="I367" s="265"/>
      <c r="J367" s="265"/>
      <c r="K367" s="180"/>
    </row>
    <row r="368" spans="1:12" s="400" customFormat="1" ht="19.5" customHeight="1" thickBot="1" x14ac:dyDescent="0.3">
      <c r="A368" s="255"/>
      <c r="B368" s="256" t="s">
        <v>37</v>
      </c>
      <c r="C368" s="257"/>
      <c r="D368" s="260">
        <v>5</v>
      </c>
      <c r="E368" s="257">
        <v>5</v>
      </c>
      <c r="F368" s="265" t="s">
        <v>8</v>
      </c>
      <c r="G368" s="209"/>
      <c r="H368" s="209"/>
      <c r="I368" s="265"/>
      <c r="J368" s="265"/>
      <c r="K368" s="180"/>
    </row>
    <row r="369" spans="1:11" ht="16.5" thickBot="1" x14ac:dyDescent="0.3">
      <c r="A369" s="49" t="s">
        <v>46</v>
      </c>
      <c r="B369" s="50"/>
      <c r="C369" s="51">
        <f>30+15+180+200</f>
        <v>425</v>
      </c>
      <c r="D369" s="22"/>
      <c r="E369" s="23"/>
      <c r="F369" s="10">
        <f>F365+F360+F353</f>
        <v>12.977266187050361</v>
      </c>
      <c r="G369" s="10">
        <f t="shared" ref="G369:J369" si="14">G365+G360+G353</f>
        <v>14.147050359712232</v>
      </c>
      <c r="H369" s="10">
        <f t="shared" si="14"/>
        <v>35.836802639472104</v>
      </c>
      <c r="I369" s="10">
        <f t="shared" si="14"/>
        <v>324.92729928834376</v>
      </c>
      <c r="J369" s="10">
        <f t="shared" si="14"/>
        <v>1.43</v>
      </c>
      <c r="K369" s="370"/>
    </row>
    <row r="370" spans="1:11" ht="15.75" x14ac:dyDescent="0.25">
      <c r="A370" s="2"/>
      <c r="B370" s="81" t="s">
        <v>47</v>
      </c>
      <c r="C370" s="20"/>
      <c r="D370" s="6"/>
      <c r="E370" s="21"/>
      <c r="F370" s="6"/>
      <c r="G370" s="5"/>
      <c r="H370" s="6"/>
      <c r="I370" s="5"/>
      <c r="J370" s="6"/>
      <c r="K370" s="373"/>
    </row>
    <row r="371" spans="1:11" ht="16.5" thickBot="1" x14ac:dyDescent="0.3">
      <c r="A371" s="2" t="s">
        <v>352</v>
      </c>
      <c r="B371" s="53"/>
      <c r="C371" s="15">
        <v>100</v>
      </c>
      <c r="D371" s="16">
        <v>100</v>
      </c>
      <c r="E371" s="15">
        <v>100</v>
      </c>
      <c r="F371" s="17">
        <v>0.4</v>
      </c>
      <c r="G371" s="18">
        <v>0.4</v>
      </c>
      <c r="H371" s="19">
        <v>9.8000000000000007</v>
      </c>
      <c r="I371" s="18">
        <v>47</v>
      </c>
      <c r="J371" s="19">
        <v>10</v>
      </c>
      <c r="K371" s="358" t="s">
        <v>49</v>
      </c>
    </row>
    <row r="372" spans="1:11" ht="16.5" thickBot="1" x14ac:dyDescent="0.3">
      <c r="A372" s="49" t="s">
        <v>46</v>
      </c>
      <c r="B372" s="50"/>
      <c r="C372" s="51">
        <v>100</v>
      </c>
      <c r="D372" s="22"/>
      <c r="E372" s="54"/>
      <c r="F372" s="146">
        <f>F371</f>
        <v>0.4</v>
      </c>
      <c r="G372" s="10">
        <f>G371</f>
        <v>0.4</v>
      </c>
      <c r="H372" s="146">
        <f>H371</f>
        <v>9.8000000000000007</v>
      </c>
      <c r="I372" s="10">
        <f>I371</f>
        <v>47</v>
      </c>
      <c r="J372" s="146">
        <f>J371</f>
        <v>10</v>
      </c>
      <c r="K372" s="362"/>
    </row>
    <row r="373" spans="1:11" ht="15.75" x14ac:dyDescent="0.25">
      <c r="A373" s="55"/>
      <c r="B373" s="56" t="s">
        <v>50</v>
      </c>
      <c r="C373" s="57"/>
      <c r="D373" s="21"/>
      <c r="E373" s="92"/>
      <c r="F373" s="59"/>
      <c r="G373" s="130"/>
      <c r="H373" s="58"/>
      <c r="I373" s="130"/>
      <c r="J373" s="58"/>
      <c r="K373" s="358"/>
    </row>
    <row r="374" spans="1:11" s="412" customFormat="1" ht="31.5" x14ac:dyDescent="0.25">
      <c r="A374" s="475" t="s">
        <v>367</v>
      </c>
      <c r="B374" s="264"/>
      <c r="C374" s="476">
        <v>60</v>
      </c>
      <c r="D374" s="471"/>
      <c r="E374" s="483"/>
      <c r="F374" s="209">
        <v>0.84</v>
      </c>
      <c r="G374" s="209">
        <v>6.02</v>
      </c>
      <c r="H374" s="208">
        <v>4.37</v>
      </c>
      <c r="I374" s="209">
        <v>75.06</v>
      </c>
      <c r="J374" s="208">
        <v>5.78</v>
      </c>
      <c r="K374" s="478" t="s">
        <v>371</v>
      </c>
    </row>
    <row r="375" spans="1:11" s="412" customFormat="1" ht="15.75" x14ac:dyDescent="0.25">
      <c r="A375" s="264"/>
      <c r="B375" s="264" t="s">
        <v>117</v>
      </c>
      <c r="C375" s="476"/>
      <c r="D375" s="470">
        <v>20.64</v>
      </c>
      <c r="E375" s="471">
        <v>15</v>
      </c>
      <c r="F375" s="470"/>
      <c r="G375" s="470"/>
      <c r="H375" s="471"/>
      <c r="I375" s="470"/>
      <c r="J375" s="471"/>
      <c r="K375" s="470"/>
    </row>
    <row r="376" spans="1:11" s="412" customFormat="1" ht="15.75" x14ac:dyDescent="0.25">
      <c r="A376" s="264"/>
      <c r="B376" s="264" t="s">
        <v>354</v>
      </c>
      <c r="C376" s="476"/>
      <c r="D376" s="470">
        <v>15.3</v>
      </c>
      <c r="E376" s="471">
        <v>12</v>
      </c>
      <c r="F376" s="470"/>
      <c r="G376" s="470"/>
      <c r="H376" s="471"/>
      <c r="I376" s="470"/>
      <c r="J376" s="471"/>
      <c r="K376" s="470"/>
    </row>
    <row r="377" spans="1:11" s="412" customFormat="1" ht="15.75" x14ac:dyDescent="0.25">
      <c r="A377" s="264"/>
      <c r="B377" s="264" t="s">
        <v>51</v>
      </c>
      <c r="C377" s="476"/>
      <c r="D377" s="470">
        <v>11.4</v>
      </c>
      <c r="E377" s="471">
        <v>9</v>
      </c>
      <c r="F377" s="470"/>
      <c r="G377" s="470"/>
      <c r="H377" s="471"/>
      <c r="I377" s="470"/>
      <c r="J377" s="471"/>
      <c r="K377" s="470"/>
    </row>
    <row r="378" spans="1:11" s="412" customFormat="1" ht="15.75" x14ac:dyDescent="0.25">
      <c r="A378" s="264"/>
      <c r="B378" s="264" t="s">
        <v>116</v>
      </c>
      <c r="C378" s="476"/>
      <c r="D378" s="470">
        <v>21.84</v>
      </c>
      <c r="E378" s="471">
        <v>12</v>
      </c>
      <c r="F378" s="470"/>
      <c r="G378" s="470"/>
      <c r="H378" s="471"/>
      <c r="I378" s="470"/>
      <c r="J378" s="471"/>
      <c r="K378" s="470"/>
    </row>
    <row r="379" spans="1:11" s="412" customFormat="1" ht="15.75" x14ac:dyDescent="0.25">
      <c r="A379" s="264"/>
      <c r="B379" s="264" t="s">
        <v>118</v>
      </c>
      <c r="C379" s="476"/>
      <c r="D379" s="470">
        <v>10.71</v>
      </c>
      <c r="E379" s="471">
        <v>9</v>
      </c>
      <c r="F379" s="470"/>
      <c r="G379" s="470"/>
      <c r="H379" s="471"/>
      <c r="I379" s="470"/>
      <c r="J379" s="471"/>
      <c r="K379" s="470"/>
    </row>
    <row r="380" spans="1:11" s="412" customFormat="1" ht="15.75" x14ac:dyDescent="0.25">
      <c r="A380" s="264"/>
      <c r="B380" s="264" t="s">
        <v>72</v>
      </c>
      <c r="C380" s="476"/>
      <c r="D380" s="470">
        <v>3.6</v>
      </c>
      <c r="E380" s="471">
        <v>3.6</v>
      </c>
      <c r="F380" s="470"/>
      <c r="G380" s="470"/>
      <c r="H380" s="471"/>
      <c r="I380" s="470"/>
      <c r="J380" s="471"/>
      <c r="K380" s="470"/>
    </row>
    <row r="381" spans="1:11" ht="31.5" x14ac:dyDescent="0.25">
      <c r="A381" s="2" t="s">
        <v>544</v>
      </c>
      <c r="B381" s="9"/>
      <c r="C381" s="62" t="s">
        <v>119</v>
      </c>
      <c r="D381" s="25"/>
      <c r="E381" s="20"/>
      <c r="F381" s="6">
        <v>3.6700000000000004</v>
      </c>
      <c r="G381" s="5">
        <v>6.4960000000000004</v>
      </c>
      <c r="H381" s="6">
        <v>6.8739999999999997</v>
      </c>
      <c r="I381" s="5">
        <v>106.12</v>
      </c>
      <c r="J381" s="6"/>
      <c r="K381" s="358" t="s">
        <v>213</v>
      </c>
    </row>
    <row r="382" spans="1:11" ht="15.75" x14ac:dyDescent="0.25">
      <c r="A382" s="2"/>
      <c r="B382" s="27" t="s">
        <v>117</v>
      </c>
      <c r="C382" s="62"/>
      <c r="D382" s="25">
        <v>77.14</v>
      </c>
      <c r="E382" s="20">
        <v>58</v>
      </c>
      <c r="F382" s="6"/>
      <c r="G382" s="5"/>
      <c r="H382" s="6"/>
      <c r="I382" s="5"/>
      <c r="J382" s="6"/>
      <c r="K382" s="358"/>
    </row>
    <row r="383" spans="1:11" ht="15.75" x14ac:dyDescent="0.25">
      <c r="A383" s="2"/>
      <c r="B383" s="27" t="s">
        <v>153</v>
      </c>
      <c r="C383" s="62"/>
      <c r="D383" s="25">
        <v>31.25</v>
      </c>
      <c r="E383" s="20">
        <v>25</v>
      </c>
      <c r="F383" s="6"/>
      <c r="G383" s="5"/>
      <c r="H383" s="6"/>
      <c r="I383" s="5"/>
      <c r="J383" s="6"/>
      <c r="K383" s="358"/>
    </row>
    <row r="384" spans="1:11" ht="15.75" x14ac:dyDescent="0.25">
      <c r="A384" s="2"/>
      <c r="B384" s="27" t="s">
        <v>51</v>
      </c>
      <c r="C384" s="62"/>
      <c r="D384" s="25">
        <v>12.5</v>
      </c>
      <c r="E384" s="20">
        <v>10</v>
      </c>
      <c r="F384" s="6"/>
      <c r="G384" s="5"/>
      <c r="H384" s="6"/>
      <c r="I384" s="5"/>
      <c r="J384" s="6"/>
      <c r="K384" s="358"/>
    </row>
    <row r="385" spans="1:11" ht="15.75" x14ac:dyDescent="0.25">
      <c r="A385" s="2"/>
      <c r="B385" s="27" t="s">
        <v>58</v>
      </c>
      <c r="C385" s="62"/>
      <c r="D385" s="25">
        <v>12</v>
      </c>
      <c r="E385" s="20">
        <v>10.08</v>
      </c>
      <c r="F385" s="6"/>
      <c r="G385" s="5"/>
      <c r="H385" s="6"/>
      <c r="I385" s="5"/>
      <c r="J385" s="6"/>
      <c r="K385" s="358"/>
    </row>
    <row r="386" spans="1:11" ht="15.75" x14ac:dyDescent="0.25">
      <c r="A386" s="2"/>
      <c r="B386" s="27" t="s">
        <v>66</v>
      </c>
      <c r="C386" s="62"/>
      <c r="D386" s="25">
        <v>4</v>
      </c>
      <c r="E386" s="20">
        <v>4</v>
      </c>
      <c r="F386" s="6"/>
      <c r="G386" s="5"/>
      <c r="H386" s="6"/>
      <c r="I386" s="5"/>
      <c r="J386" s="6"/>
      <c r="K386" s="358"/>
    </row>
    <row r="387" spans="1:11" ht="15.75" x14ac:dyDescent="0.25">
      <c r="A387" s="2"/>
      <c r="B387" s="27" t="s">
        <v>36</v>
      </c>
      <c r="C387" s="62"/>
      <c r="D387" s="25">
        <v>0.8</v>
      </c>
      <c r="E387" s="20">
        <v>0.8</v>
      </c>
      <c r="F387" s="6"/>
      <c r="G387" s="5"/>
      <c r="H387" s="6"/>
      <c r="I387" s="5"/>
      <c r="J387" s="6"/>
      <c r="K387" s="358"/>
    </row>
    <row r="388" spans="1:11" ht="15.75" x14ac:dyDescent="0.25">
      <c r="A388" s="2"/>
      <c r="B388" s="104" t="s">
        <v>34</v>
      </c>
      <c r="C388" s="62"/>
      <c r="D388" s="25">
        <v>130</v>
      </c>
      <c r="E388" s="20">
        <v>130</v>
      </c>
      <c r="F388" s="6"/>
      <c r="G388" s="5"/>
      <c r="H388" s="6"/>
      <c r="I388" s="5"/>
      <c r="J388" s="6"/>
      <c r="K388" s="358"/>
    </row>
    <row r="389" spans="1:11" customFormat="1" ht="33" customHeight="1" x14ac:dyDescent="0.25">
      <c r="A389" s="232"/>
      <c r="B389" s="215" t="s">
        <v>56</v>
      </c>
      <c r="C389" s="249"/>
      <c r="D389" s="224">
        <v>11.9</v>
      </c>
      <c r="E389" s="233">
        <v>11.4</v>
      </c>
      <c r="F389" s="225"/>
      <c r="G389" s="238"/>
      <c r="H389" s="225"/>
      <c r="I389" s="238"/>
      <c r="J389" s="225"/>
      <c r="K389" s="181"/>
    </row>
    <row r="390" spans="1:11" customFormat="1" ht="19.5" customHeight="1" x14ac:dyDescent="0.25">
      <c r="A390" s="232"/>
      <c r="B390" s="215" t="s">
        <v>57</v>
      </c>
      <c r="C390" s="249"/>
      <c r="D390" s="224">
        <v>11.97</v>
      </c>
      <c r="E390" s="233">
        <v>11.4</v>
      </c>
      <c r="F390" s="225"/>
      <c r="G390" s="238"/>
      <c r="H390" s="225"/>
      <c r="I390" s="238"/>
      <c r="J390" s="225"/>
      <c r="K390" s="181"/>
    </row>
    <row r="391" spans="1:11" customFormat="1" ht="19.5" customHeight="1" x14ac:dyDescent="0.25">
      <c r="A391" s="232"/>
      <c r="B391" s="215" t="s">
        <v>58</v>
      </c>
      <c r="C391" s="249"/>
      <c r="D391" s="224">
        <v>1.19</v>
      </c>
      <c r="E391" s="233">
        <v>1</v>
      </c>
      <c r="F391" s="225"/>
      <c r="G391" s="238"/>
      <c r="H391" s="225"/>
      <c r="I391" s="238"/>
      <c r="J391" s="225"/>
      <c r="K391" s="181"/>
    </row>
    <row r="392" spans="1:11" customFormat="1" ht="19.5" customHeight="1" x14ac:dyDescent="0.25">
      <c r="A392" s="232"/>
      <c r="B392" s="215" t="s">
        <v>59</v>
      </c>
      <c r="C392" s="249"/>
      <c r="D392" s="224">
        <v>0.96</v>
      </c>
      <c r="E392" s="233">
        <v>0.8</v>
      </c>
      <c r="F392" s="225"/>
      <c r="G392" s="238"/>
      <c r="H392" s="225"/>
      <c r="I392" s="238"/>
      <c r="J392" s="225"/>
      <c r="K392" s="181"/>
    </row>
    <row r="393" spans="1:11" customFormat="1" ht="19.5" customHeight="1" x14ac:dyDescent="0.25">
      <c r="A393" s="232"/>
      <c r="B393" s="215" t="s">
        <v>60</v>
      </c>
      <c r="C393" s="249"/>
      <c r="D393" s="224">
        <v>1</v>
      </c>
      <c r="E393" s="233">
        <v>1</v>
      </c>
      <c r="F393" s="225"/>
      <c r="G393" s="238"/>
      <c r="H393" s="225"/>
      <c r="I393" s="238"/>
      <c r="J393" s="225"/>
      <c r="K393" s="181"/>
    </row>
    <row r="394" spans="1:11" customFormat="1" ht="19.5" customHeight="1" x14ac:dyDescent="0.25">
      <c r="A394" s="232"/>
      <c r="B394" s="210" t="s">
        <v>36</v>
      </c>
      <c r="C394" s="249"/>
      <c r="D394" s="224">
        <v>0.1</v>
      </c>
      <c r="E394" s="233">
        <v>0.1</v>
      </c>
      <c r="F394" s="225"/>
      <c r="G394" s="238"/>
      <c r="H394" s="225"/>
      <c r="I394" s="238"/>
      <c r="J394" s="225"/>
      <c r="K394" s="181"/>
    </row>
    <row r="395" spans="1:11" customFormat="1" ht="30" customHeight="1" x14ac:dyDescent="0.25">
      <c r="A395" s="232"/>
      <c r="B395" s="210" t="s">
        <v>301</v>
      </c>
      <c r="C395" s="249"/>
      <c r="D395" s="224"/>
      <c r="E395" s="233">
        <v>14.3</v>
      </c>
      <c r="F395" s="225"/>
      <c r="G395" s="238"/>
      <c r="H395" s="225"/>
      <c r="I395" s="238"/>
      <c r="J395" s="225"/>
      <c r="K395" s="181"/>
    </row>
    <row r="396" spans="1:11" customFormat="1" ht="19.5" customHeight="1" x14ac:dyDescent="0.25">
      <c r="A396" s="232"/>
      <c r="B396" s="215" t="s">
        <v>62</v>
      </c>
      <c r="C396" s="249"/>
      <c r="D396" s="258"/>
      <c r="E396" s="233">
        <v>10</v>
      </c>
      <c r="F396" s="225"/>
      <c r="G396" s="238"/>
      <c r="H396" s="225"/>
      <c r="I396" s="238"/>
      <c r="J396" s="225"/>
      <c r="K396" s="181"/>
    </row>
    <row r="397" spans="1:11" ht="15.75" x14ac:dyDescent="0.25">
      <c r="A397" s="2"/>
      <c r="B397" s="27" t="s">
        <v>126</v>
      </c>
      <c r="C397" s="62"/>
      <c r="D397" s="25">
        <v>7</v>
      </c>
      <c r="E397" s="20">
        <v>7</v>
      </c>
      <c r="F397" s="6"/>
      <c r="G397" s="5"/>
      <c r="H397" s="6"/>
      <c r="I397" s="5"/>
      <c r="J397" s="6"/>
      <c r="K397" s="358"/>
    </row>
    <row r="398" spans="1:11" s="408" customFormat="1" ht="15.75" x14ac:dyDescent="0.25">
      <c r="A398" s="64" t="s">
        <v>67</v>
      </c>
      <c r="B398" s="3"/>
      <c r="C398" s="65">
        <v>70</v>
      </c>
      <c r="D398" s="66"/>
      <c r="E398" s="65"/>
      <c r="F398" s="68">
        <v>11.793563942557704</v>
      </c>
      <c r="G398" s="68">
        <v>13.085839473578943</v>
      </c>
      <c r="H398" s="69">
        <v>11.514197807912318</v>
      </c>
      <c r="I398" s="69">
        <v>211.06251030041201</v>
      </c>
      <c r="J398" s="68">
        <v>0.84</v>
      </c>
      <c r="K398" s="363" t="s">
        <v>68</v>
      </c>
    </row>
    <row r="399" spans="1:11" s="408" customFormat="1" ht="31.5" x14ac:dyDescent="0.25">
      <c r="A399" s="64"/>
      <c r="B399" s="9" t="s">
        <v>56</v>
      </c>
      <c r="C399" s="65"/>
      <c r="D399" s="66">
        <v>51.16</v>
      </c>
      <c r="E399" s="65">
        <v>49</v>
      </c>
      <c r="F399" s="70"/>
      <c r="G399" s="70"/>
      <c r="H399" s="64"/>
      <c r="I399" s="64"/>
      <c r="J399" s="66"/>
      <c r="K399" s="364"/>
    </row>
    <row r="400" spans="1:11" s="408" customFormat="1" ht="15.75" x14ac:dyDescent="0.25">
      <c r="A400" s="64"/>
      <c r="B400" s="3" t="s">
        <v>57</v>
      </c>
      <c r="C400" s="65"/>
      <c r="D400" s="66">
        <v>51.45</v>
      </c>
      <c r="E400" s="65">
        <v>49</v>
      </c>
      <c r="F400" s="70"/>
      <c r="G400" s="70"/>
      <c r="H400" s="64"/>
      <c r="I400" s="64"/>
      <c r="J400" s="66"/>
      <c r="K400" s="364"/>
    </row>
    <row r="401" spans="1:11" s="408" customFormat="1" ht="15.75" x14ac:dyDescent="0.25">
      <c r="A401" s="64"/>
      <c r="B401" s="3" t="s">
        <v>58</v>
      </c>
      <c r="C401" s="65"/>
      <c r="D401" s="66">
        <v>14.64</v>
      </c>
      <c r="E401" s="65">
        <v>12.3</v>
      </c>
      <c r="F401" s="70"/>
      <c r="G401" s="70"/>
      <c r="H401" s="64"/>
      <c r="I401" s="65"/>
      <c r="J401" s="66"/>
      <c r="K401" s="364"/>
    </row>
    <row r="402" spans="1:11" s="408" customFormat="1" ht="15.75" x14ac:dyDescent="0.25">
      <c r="A402" s="64"/>
      <c r="B402" s="3" t="s">
        <v>69</v>
      </c>
      <c r="C402" s="65"/>
      <c r="D402" s="66">
        <v>11</v>
      </c>
      <c r="E402" s="65">
        <v>11</v>
      </c>
      <c r="F402" s="70"/>
      <c r="G402" s="70"/>
      <c r="H402" s="64"/>
      <c r="I402" s="64"/>
      <c r="J402" s="70"/>
      <c r="K402" s="364"/>
    </row>
    <row r="403" spans="1:11" s="408" customFormat="1" ht="15.75" x14ac:dyDescent="0.25">
      <c r="A403" s="64"/>
      <c r="B403" s="3" t="s">
        <v>34</v>
      </c>
      <c r="C403" s="65"/>
      <c r="D403" s="66">
        <v>14.7</v>
      </c>
      <c r="E403" s="65">
        <v>14.7</v>
      </c>
      <c r="F403" s="70"/>
      <c r="G403" s="70"/>
      <c r="H403" s="64"/>
      <c r="I403" s="65"/>
      <c r="J403" s="66"/>
      <c r="K403" s="364"/>
    </row>
    <row r="404" spans="1:11" s="408" customFormat="1" ht="15.75" x14ac:dyDescent="0.25">
      <c r="A404" s="64"/>
      <c r="B404" s="3" t="s">
        <v>70</v>
      </c>
      <c r="C404" s="65"/>
      <c r="D404" s="68">
        <v>4</v>
      </c>
      <c r="E404" s="69">
        <v>4</v>
      </c>
      <c r="F404" s="70"/>
      <c r="G404" s="70"/>
      <c r="H404" s="64"/>
      <c r="I404" s="65"/>
      <c r="J404" s="66"/>
      <c r="K404" s="364"/>
    </row>
    <row r="405" spans="1:11" s="408" customFormat="1" ht="15.75" x14ac:dyDescent="0.25">
      <c r="A405" s="64"/>
      <c r="B405" s="71" t="s">
        <v>36</v>
      </c>
      <c r="C405" s="65"/>
      <c r="D405" s="66">
        <v>0.7</v>
      </c>
      <c r="E405" s="65">
        <v>0.7</v>
      </c>
      <c r="F405" s="70"/>
      <c r="G405" s="70"/>
      <c r="H405" s="64"/>
      <c r="I405" s="65"/>
      <c r="J405" s="66"/>
      <c r="K405" s="364"/>
    </row>
    <row r="406" spans="1:11" s="408" customFormat="1" ht="15.75" x14ac:dyDescent="0.25">
      <c r="A406" s="64"/>
      <c r="B406" s="3" t="s">
        <v>71</v>
      </c>
      <c r="C406" s="65"/>
      <c r="D406" s="66"/>
      <c r="E406" s="65">
        <v>75.3</v>
      </c>
      <c r="F406" s="70"/>
      <c r="G406" s="70"/>
      <c r="H406" s="64"/>
      <c r="I406" s="65"/>
      <c r="J406" s="66"/>
      <c r="K406" s="364"/>
    </row>
    <row r="407" spans="1:11" s="408" customFormat="1" ht="15.75" x14ac:dyDescent="0.25">
      <c r="A407" s="64"/>
      <c r="B407" s="3" t="s">
        <v>72</v>
      </c>
      <c r="C407" s="65"/>
      <c r="D407" s="66">
        <v>1</v>
      </c>
      <c r="E407" s="65">
        <v>1</v>
      </c>
      <c r="F407" s="70"/>
      <c r="G407" s="70"/>
      <c r="H407" s="64"/>
      <c r="I407" s="65"/>
      <c r="J407" s="66"/>
      <c r="K407" s="364"/>
    </row>
    <row r="408" spans="1:11" s="400" customFormat="1" ht="50.25" customHeight="1" x14ac:dyDescent="0.25">
      <c r="A408" s="255" t="s">
        <v>510</v>
      </c>
      <c r="B408" s="436"/>
      <c r="C408" s="459" t="s">
        <v>242</v>
      </c>
      <c r="D408" s="413"/>
      <c r="E408" s="509"/>
      <c r="F408" s="414">
        <v>3.8</v>
      </c>
      <c r="G408" s="414">
        <v>2.37</v>
      </c>
      <c r="H408" s="413">
        <v>26.43</v>
      </c>
      <c r="I408" s="509">
        <v>141.96</v>
      </c>
      <c r="J408" s="414"/>
      <c r="K408" s="180" t="s">
        <v>509</v>
      </c>
    </row>
    <row r="409" spans="1:11" s="400" customFormat="1" ht="19.5" customHeight="1" x14ac:dyDescent="0.25">
      <c r="A409" s="255"/>
      <c r="B409" s="436" t="s">
        <v>508</v>
      </c>
      <c r="C409" s="459"/>
      <c r="D409" s="413">
        <v>54.7</v>
      </c>
      <c r="E409" s="509">
        <v>54.7</v>
      </c>
      <c r="F409" s="414"/>
      <c r="G409" s="414"/>
      <c r="H409" s="413"/>
      <c r="I409" s="509"/>
      <c r="J409" s="414"/>
      <c r="K409" s="180"/>
    </row>
    <row r="410" spans="1:11" s="400" customFormat="1" ht="19.5" customHeight="1" x14ac:dyDescent="0.25">
      <c r="A410" s="255"/>
      <c r="B410" s="436" t="s">
        <v>36</v>
      </c>
      <c r="C410" s="459"/>
      <c r="D410" s="413">
        <v>0.33</v>
      </c>
      <c r="E410" s="509">
        <v>0.33</v>
      </c>
      <c r="F410" s="414"/>
      <c r="G410" s="414"/>
      <c r="H410" s="413"/>
      <c r="I410" s="509"/>
      <c r="J410" s="414"/>
      <c r="K410" s="180"/>
    </row>
    <row r="411" spans="1:11" s="400" customFormat="1" ht="19.5" customHeight="1" x14ac:dyDescent="0.25">
      <c r="A411" s="256"/>
      <c r="B411" s="436" t="s">
        <v>244</v>
      </c>
      <c r="C411" s="459"/>
      <c r="D411" s="413">
        <v>82</v>
      </c>
      <c r="E411" s="509">
        <v>82</v>
      </c>
      <c r="F411" s="414"/>
      <c r="G411" s="414"/>
      <c r="H411" s="413"/>
      <c r="I411" s="509"/>
      <c r="J411" s="414"/>
      <c r="K411" s="180"/>
    </row>
    <row r="412" spans="1:11" s="400" customFormat="1" ht="19.5" customHeight="1" x14ac:dyDescent="0.25">
      <c r="A412" s="255"/>
      <c r="B412" s="436" t="s">
        <v>51</v>
      </c>
      <c r="C412" s="459"/>
      <c r="D412" s="413">
        <v>22</v>
      </c>
      <c r="E412" s="509">
        <v>17</v>
      </c>
      <c r="F412" s="414"/>
      <c r="G412" s="414"/>
      <c r="H412" s="413"/>
      <c r="I412" s="509"/>
      <c r="J412" s="414"/>
      <c r="K412" s="180"/>
    </row>
    <row r="413" spans="1:11" s="400" customFormat="1" ht="19.5" customHeight="1" x14ac:dyDescent="0.25">
      <c r="A413" s="255"/>
      <c r="B413" s="436" t="s">
        <v>118</v>
      </c>
      <c r="C413" s="459"/>
      <c r="D413" s="413">
        <v>2.4</v>
      </c>
      <c r="E413" s="509">
        <v>1.5</v>
      </c>
      <c r="F413" s="414"/>
      <c r="G413" s="414"/>
      <c r="H413" s="413"/>
      <c r="I413" s="414"/>
      <c r="J413" s="413"/>
      <c r="K413" s="180"/>
    </row>
    <row r="414" spans="1:11" s="400" customFormat="1" ht="19.5" customHeight="1" x14ac:dyDescent="0.25">
      <c r="A414" s="255"/>
      <c r="B414" s="436" t="s">
        <v>139</v>
      </c>
      <c r="C414" s="459"/>
      <c r="D414" s="413">
        <v>3</v>
      </c>
      <c r="E414" s="509">
        <v>3</v>
      </c>
      <c r="F414" s="414"/>
      <c r="G414" s="414"/>
      <c r="H414" s="413"/>
      <c r="I414" s="414"/>
      <c r="J414" s="413"/>
      <c r="K414" s="180"/>
    </row>
    <row r="415" spans="1:11" ht="15.75" x14ac:dyDescent="0.25">
      <c r="A415" s="110" t="s">
        <v>133</v>
      </c>
      <c r="B415" s="25"/>
      <c r="C415" s="20">
        <v>180</v>
      </c>
      <c r="D415" s="6"/>
      <c r="E415" s="5"/>
      <c r="F415" s="6">
        <v>0.14000000000000001</v>
      </c>
      <c r="G415" s="5">
        <v>0.14000000000000001</v>
      </c>
      <c r="H415" s="6">
        <v>13.2</v>
      </c>
      <c r="I415" s="5">
        <v>55.26</v>
      </c>
      <c r="J415" s="6">
        <v>0.81</v>
      </c>
      <c r="K415" s="369" t="s">
        <v>134</v>
      </c>
    </row>
    <row r="416" spans="1:11" ht="15.75" x14ac:dyDescent="0.25">
      <c r="A416" s="9"/>
      <c r="B416" s="9" t="s">
        <v>135</v>
      </c>
      <c r="C416" s="20"/>
      <c r="D416" s="6">
        <v>31.92</v>
      </c>
      <c r="E416" s="5">
        <v>28</v>
      </c>
      <c r="F416" s="6"/>
      <c r="G416" s="5"/>
      <c r="H416" s="6"/>
      <c r="I416" s="5"/>
      <c r="J416" s="92"/>
      <c r="K416" s="358"/>
    </row>
    <row r="417" spans="1:11" ht="15.75" x14ac:dyDescent="0.25">
      <c r="A417" s="9"/>
      <c r="B417" s="9" t="s">
        <v>77</v>
      </c>
      <c r="C417" s="20"/>
      <c r="D417" s="6">
        <v>183</v>
      </c>
      <c r="E417" s="5">
        <v>183</v>
      </c>
      <c r="F417" s="6"/>
      <c r="G417" s="5"/>
      <c r="H417" s="6"/>
      <c r="I417" s="5"/>
      <c r="J417" s="92"/>
      <c r="K417" s="358"/>
    </row>
    <row r="418" spans="1:11" ht="15.75" x14ac:dyDescent="0.25">
      <c r="A418" s="9"/>
      <c r="B418" s="9" t="s">
        <v>52</v>
      </c>
      <c r="C418" s="20"/>
      <c r="D418" s="6">
        <v>6</v>
      </c>
      <c r="E418" s="5">
        <v>6</v>
      </c>
      <c r="F418" s="6"/>
      <c r="G418" s="5"/>
      <c r="H418" s="6"/>
      <c r="I418" s="5"/>
      <c r="J418" s="92"/>
      <c r="K418" s="358"/>
    </row>
    <row r="419" spans="1:11" s="412" customFormat="1" ht="24.75" thickBot="1" x14ac:dyDescent="0.3">
      <c r="A419" s="64" t="s">
        <v>69</v>
      </c>
      <c r="B419" s="3"/>
      <c r="C419" s="66">
        <v>25</v>
      </c>
      <c r="D419" s="67">
        <v>25</v>
      </c>
      <c r="E419" s="69">
        <v>25</v>
      </c>
      <c r="F419" s="68">
        <v>1.9</v>
      </c>
      <c r="G419" s="68">
        <v>0.2</v>
      </c>
      <c r="H419" s="67">
        <v>12.3</v>
      </c>
      <c r="I419" s="68">
        <v>58.75</v>
      </c>
      <c r="J419" s="67">
        <v>0</v>
      </c>
      <c r="K419" s="420" t="s">
        <v>78</v>
      </c>
    </row>
    <row r="420" spans="1:11" s="412" customFormat="1" ht="24.75" thickBot="1" x14ac:dyDescent="0.3">
      <c r="A420" s="421" t="s">
        <v>79</v>
      </c>
      <c r="B420" s="422"/>
      <c r="C420" s="423">
        <v>45</v>
      </c>
      <c r="D420" s="424">
        <v>45</v>
      </c>
      <c r="E420" s="425">
        <v>45</v>
      </c>
      <c r="F420" s="424">
        <v>2.97</v>
      </c>
      <c r="G420" s="424">
        <v>0.54</v>
      </c>
      <c r="H420" s="425">
        <v>17.820000000000004</v>
      </c>
      <c r="I420" s="424">
        <v>89.100000000000009</v>
      </c>
      <c r="J420" s="425"/>
      <c r="K420" s="420" t="s">
        <v>80</v>
      </c>
    </row>
    <row r="421" spans="1:11" s="412" customFormat="1" ht="16.5" thickBot="1" x14ac:dyDescent="0.3">
      <c r="A421" s="426" t="s">
        <v>46</v>
      </c>
      <c r="B421" s="427"/>
      <c r="C421" s="428">
        <f>C420+C419+C415+132+C398+180+17+C374</f>
        <v>709</v>
      </c>
      <c r="D421" s="429"/>
      <c r="E421" s="434"/>
      <c r="F421" s="431">
        <f>F420+F419+F415+F408+F398+F381+F374</f>
        <v>25.113563942557704</v>
      </c>
      <c r="G421" s="431">
        <f t="shared" ref="G421:J421" si="15">G420+G419+G415+G408+G398+G381+G374</f>
        <v>28.851839473578945</v>
      </c>
      <c r="H421" s="431">
        <f t="shared" si="15"/>
        <v>92.508197807912325</v>
      </c>
      <c r="I421" s="431">
        <f t="shared" si="15"/>
        <v>737.31251030041199</v>
      </c>
      <c r="J421" s="431">
        <f t="shared" si="15"/>
        <v>7.43</v>
      </c>
      <c r="K421" s="432"/>
    </row>
    <row r="422" spans="1:11" s="412" customFormat="1" ht="15.75" x14ac:dyDescent="0.25">
      <c r="A422" s="418"/>
      <c r="B422" s="433" t="s">
        <v>200</v>
      </c>
      <c r="C422" s="402"/>
      <c r="D422" s="398"/>
      <c r="E422" s="397"/>
      <c r="F422" s="401"/>
      <c r="G422" s="402"/>
      <c r="H422" s="401"/>
      <c r="I422" s="402"/>
      <c r="J422" s="419"/>
      <c r="K422" s="363"/>
    </row>
    <row r="423" spans="1:11" customFormat="1" ht="51.75" customHeight="1" x14ac:dyDescent="0.25">
      <c r="A423" s="2" t="s">
        <v>511</v>
      </c>
      <c r="B423" s="9"/>
      <c r="C423" s="20">
        <v>100</v>
      </c>
      <c r="D423" s="6"/>
      <c r="E423" s="5"/>
      <c r="F423" s="6">
        <v>10.9</v>
      </c>
      <c r="G423" s="5">
        <v>14</v>
      </c>
      <c r="H423" s="6">
        <v>22.3</v>
      </c>
      <c r="I423" s="5">
        <v>245</v>
      </c>
      <c r="J423" s="225"/>
      <c r="K423" s="181" t="s">
        <v>201</v>
      </c>
    </row>
    <row r="424" spans="1:11" customFormat="1" ht="19.5" customHeight="1" x14ac:dyDescent="0.25">
      <c r="A424" s="232"/>
      <c r="B424" s="215" t="s">
        <v>202</v>
      </c>
      <c r="C424" s="233"/>
      <c r="D424" s="225">
        <v>30.8</v>
      </c>
      <c r="E424" s="238">
        <v>30.8</v>
      </c>
      <c r="F424" s="225"/>
      <c r="G424" s="238"/>
      <c r="H424" s="225"/>
      <c r="I424" s="238"/>
      <c r="J424" s="225"/>
      <c r="K424" s="181"/>
    </row>
    <row r="425" spans="1:11" customFormat="1" ht="19.5" customHeight="1" x14ac:dyDescent="0.25">
      <c r="A425" s="232"/>
      <c r="B425" s="215" t="s">
        <v>203</v>
      </c>
      <c r="C425" s="233"/>
      <c r="D425" s="225">
        <v>1.2</v>
      </c>
      <c r="E425" s="238">
        <v>1.2</v>
      </c>
      <c r="F425" s="225"/>
      <c r="G425" s="238"/>
      <c r="H425" s="225"/>
      <c r="I425" s="238"/>
      <c r="J425" s="225"/>
      <c r="K425" s="181"/>
    </row>
    <row r="426" spans="1:11" customFormat="1" ht="19.5" customHeight="1" x14ac:dyDescent="0.25">
      <c r="A426" s="232"/>
      <c r="B426" s="215" t="s">
        <v>145</v>
      </c>
      <c r="C426" s="233"/>
      <c r="D426" s="225">
        <v>0.8</v>
      </c>
      <c r="E426" s="238">
        <v>0.8</v>
      </c>
      <c r="F426" s="225"/>
      <c r="G426" s="238"/>
      <c r="H426" s="225"/>
      <c r="I426" s="238"/>
      <c r="J426" s="225"/>
      <c r="K426" s="181"/>
    </row>
    <row r="427" spans="1:11" customFormat="1" ht="19.5" customHeight="1" x14ac:dyDescent="0.25">
      <c r="A427" s="232"/>
      <c r="B427" s="215" t="s">
        <v>139</v>
      </c>
      <c r="C427" s="233"/>
      <c r="D427" s="225">
        <v>5.2</v>
      </c>
      <c r="E427" s="238">
        <v>5.2</v>
      </c>
      <c r="F427" s="225"/>
      <c r="G427" s="238"/>
      <c r="H427" s="225"/>
      <c r="I427" s="238"/>
      <c r="J427" s="225"/>
      <c r="K427" s="181"/>
    </row>
    <row r="428" spans="1:11" customFormat="1" ht="19.5" customHeight="1" x14ac:dyDescent="0.25">
      <c r="A428" s="232"/>
      <c r="B428" s="215" t="s">
        <v>545</v>
      </c>
      <c r="C428" s="233"/>
      <c r="D428" s="225">
        <v>6.24</v>
      </c>
      <c r="E428" s="238">
        <v>5.2</v>
      </c>
      <c r="F428" s="225"/>
      <c r="G428" s="238"/>
      <c r="H428" s="225"/>
      <c r="I428" s="238"/>
      <c r="J428" s="225"/>
      <c r="K428" s="181"/>
    </row>
    <row r="429" spans="1:11" customFormat="1" ht="19.5" customHeight="1" x14ac:dyDescent="0.25">
      <c r="A429" s="232"/>
      <c r="B429" s="215" t="s">
        <v>165</v>
      </c>
      <c r="C429" s="233"/>
      <c r="D429" s="225">
        <v>12</v>
      </c>
      <c r="E429" s="238">
        <v>12</v>
      </c>
      <c r="F429" s="225"/>
      <c r="G429" s="238"/>
      <c r="H429" s="225"/>
      <c r="I429" s="238"/>
      <c r="J429" s="225"/>
      <c r="K429" s="181"/>
    </row>
    <row r="430" spans="1:11" customFormat="1" ht="19.5" customHeight="1" x14ac:dyDescent="0.25">
      <c r="A430" s="232"/>
      <c r="B430" s="210" t="s">
        <v>204</v>
      </c>
      <c r="C430" s="233"/>
      <c r="D430" s="225">
        <v>0.4</v>
      </c>
      <c r="E430" s="238">
        <v>0.4</v>
      </c>
      <c r="F430" s="225"/>
      <c r="G430" s="238"/>
      <c r="H430" s="225"/>
      <c r="I430" s="238"/>
      <c r="J430" s="225"/>
      <c r="K430" s="181"/>
    </row>
    <row r="431" spans="1:11" customFormat="1" ht="19.5" customHeight="1" x14ac:dyDescent="0.25">
      <c r="A431" s="232"/>
      <c r="B431" s="215" t="s">
        <v>205</v>
      </c>
      <c r="C431" s="233"/>
      <c r="D431" s="225"/>
      <c r="E431" s="238">
        <v>52</v>
      </c>
      <c r="F431" s="225"/>
      <c r="G431" s="238"/>
      <c r="H431" s="225"/>
      <c r="I431" s="238"/>
      <c r="J431" s="225"/>
      <c r="K431" s="181"/>
    </row>
    <row r="432" spans="1:11" customFormat="1" ht="33" customHeight="1" x14ac:dyDescent="0.25">
      <c r="A432" s="232"/>
      <c r="B432" s="215" t="s">
        <v>128</v>
      </c>
      <c r="C432" s="233"/>
      <c r="D432" s="225">
        <v>55.44</v>
      </c>
      <c r="E432" s="238">
        <v>36</v>
      </c>
      <c r="F432" s="225"/>
      <c r="G432" s="238"/>
      <c r="H432" s="225"/>
      <c r="I432" s="238"/>
      <c r="J432" s="225"/>
      <c r="K432" s="181"/>
    </row>
    <row r="433" spans="1:11" customFormat="1" ht="19.5" customHeight="1" x14ac:dyDescent="0.25">
      <c r="A433" s="232"/>
      <c r="B433" s="215" t="s">
        <v>117</v>
      </c>
      <c r="C433" s="233"/>
      <c r="D433" s="225">
        <v>34.58</v>
      </c>
      <c r="E433" s="238">
        <v>26</v>
      </c>
      <c r="F433" s="225"/>
      <c r="G433" s="238"/>
      <c r="H433" s="225"/>
      <c r="I433" s="238"/>
      <c r="J433" s="225"/>
      <c r="K433" s="181"/>
    </row>
    <row r="434" spans="1:11" customFormat="1" ht="19.5" customHeight="1" x14ac:dyDescent="0.25">
      <c r="A434" s="232"/>
      <c r="B434" s="215" t="s">
        <v>58</v>
      </c>
      <c r="C434" s="233"/>
      <c r="D434" s="225">
        <v>6.72</v>
      </c>
      <c r="E434" s="238">
        <v>5.6</v>
      </c>
      <c r="F434" s="225"/>
      <c r="G434" s="238"/>
      <c r="H434" s="225"/>
      <c r="I434" s="238"/>
      <c r="J434" s="225"/>
      <c r="K434" s="181"/>
    </row>
    <row r="435" spans="1:11" customFormat="1" ht="19.5" customHeight="1" x14ac:dyDescent="0.25">
      <c r="A435" s="232"/>
      <c r="B435" s="215" t="s">
        <v>37</v>
      </c>
      <c r="C435" s="233"/>
      <c r="D435" s="225">
        <v>5.6</v>
      </c>
      <c r="E435" s="238">
        <v>5.6</v>
      </c>
      <c r="F435" s="225"/>
      <c r="G435" s="238"/>
      <c r="H435" s="225"/>
      <c r="I435" s="238"/>
      <c r="J435" s="225"/>
      <c r="K435" s="181"/>
    </row>
    <row r="436" spans="1:11" customFormat="1" ht="19.5" customHeight="1" x14ac:dyDescent="0.25">
      <c r="A436" s="232"/>
      <c r="B436" s="210" t="s">
        <v>206</v>
      </c>
      <c r="C436" s="233"/>
      <c r="D436" s="225">
        <v>0.8</v>
      </c>
      <c r="E436" s="238">
        <v>0.8</v>
      </c>
      <c r="F436" s="225"/>
      <c r="G436" s="238"/>
      <c r="H436" s="225"/>
      <c r="I436" s="238"/>
      <c r="J436" s="225"/>
      <c r="K436" s="181"/>
    </row>
    <row r="437" spans="1:11" customFormat="1" ht="19.5" customHeight="1" x14ac:dyDescent="0.25">
      <c r="A437" s="232"/>
      <c r="B437" s="215" t="s">
        <v>207</v>
      </c>
      <c r="C437" s="233"/>
      <c r="D437" s="225"/>
      <c r="E437" s="238">
        <v>72</v>
      </c>
      <c r="F437" s="225"/>
      <c r="G437" s="238"/>
      <c r="H437" s="225"/>
      <c r="I437" s="238"/>
      <c r="J437" s="225"/>
      <c r="K437" s="181"/>
    </row>
    <row r="438" spans="1:11" customFormat="1" ht="33.75" customHeight="1" x14ac:dyDescent="0.25">
      <c r="A438" s="232"/>
      <c r="B438" s="215" t="s">
        <v>546</v>
      </c>
      <c r="C438" s="233"/>
      <c r="D438" s="225">
        <v>1.2</v>
      </c>
      <c r="E438" s="238">
        <v>1.2</v>
      </c>
      <c r="F438" s="225"/>
      <c r="G438" s="238"/>
      <c r="H438" s="225"/>
      <c r="I438" s="238"/>
      <c r="J438" s="225"/>
      <c r="K438" s="181"/>
    </row>
    <row r="439" spans="1:11" customFormat="1" ht="33" customHeight="1" x14ac:dyDescent="0.25">
      <c r="A439" s="232"/>
      <c r="B439" s="215" t="s">
        <v>365</v>
      </c>
      <c r="C439" s="233"/>
      <c r="D439" s="225">
        <v>0.2</v>
      </c>
      <c r="E439" s="238">
        <v>0.15</v>
      </c>
      <c r="F439" s="225"/>
      <c r="G439" s="238"/>
      <c r="H439" s="225"/>
      <c r="I439" s="238"/>
      <c r="J439" s="225"/>
      <c r="K439" s="181"/>
    </row>
    <row r="440" spans="1:11" ht="24" x14ac:dyDescent="0.25">
      <c r="A440" s="2" t="s">
        <v>147</v>
      </c>
      <c r="B440" s="9"/>
      <c r="C440" s="5" t="s">
        <v>148</v>
      </c>
      <c r="D440" s="6"/>
      <c r="E440" s="5"/>
      <c r="F440" s="6">
        <v>0.126</v>
      </c>
      <c r="G440" s="5">
        <v>2.4999999999999998E-2</v>
      </c>
      <c r="H440" s="6">
        <v>6.2317331334332833</v>
      </c>
      <c r="I440" s="5">
        <v>26.48191904047976</v>
      </c>
      <c r="J440" s="6">
        <v>2.83</v>
      </c>
      <c r="K440" s="358" t="s">
        <v>149</v>
      </c>
    </row>
    <row r="441" spans="1:11" ht="15.75" x14ac:dyDescent="0.25">
      <c r="A441" s="2"/>
      <c r="B441" s="9" t="s">
        <v>96</v>
      </c>
      <c r="C441" s="20"/>
      <c r="D441" s="6">
        <v>0.9</v>
      </c>
      <c r="E441" s="5">
        <v>0.9</v>
      </c>
      <c r="F441" s="6"/>
      <c r="G441" s="5"/>
      <c r="H441" s="6"/>
      <c r="I441" s="5"/>
      <c r="J441" s="6"/>
      <c r="K441" s="358"/>
    </row>
    <row r="442" spans="1:11" ht="15.75" x14ac:dyDescent="0.25">
      <c r="A442" s="2"/>
      <c r="B442" s="9" t="s">
        <v>35</v>
      </c>
      <c r="C442" s="20"/>
      <c r="D442" s="6">
        <v>6</v>
      </c>
      <c r="E442" s="5">
        <v>6</v>
      </c>
      <c r="F442" s="6"/>
      <c r="G442" s="5"/>
      <c r="H442" s="6"/>
      <c r="I442" s="5"/>
      <c r="J442" s="6"/>
      <c r="K442" s="358"/>
    </row>
    <row r="443" spans="1:11" ht="15.75" x14ac:dyDescent="0.25">
      <c r="A443" s="2"/>
      <c r="B443" s="9" t="s">
        <v>150</v>
      </c>
      <c r="C443" s="20"/>
      <c r="D443" s="6">
        <v>8</v>
      </c>
      <c r="E443" s="5">
        <v>7</v>
      </c>
      <c r="F443" s="6"/>
      <c r="G443" s="5"/>
      <c r="H443" s="6"/>
      <c r="I443" s="5"/>
      <c r="J443" s="6"/>
      <c r="K443" s="358"/>
    </row>
    <row r="444" spans="1:11" ht="16.5" thickBot="1" x14ac:dyDescent="0.3">
      <c r="A444" s="2"/>
      <c r="B444" s="9" t="s">
        <v>34</v>
      </c>
      <c r="C444" s="20"/>
      <c r="D444" s="6">
        <v>180</v>
      </c>
      <c r="E444" s="5">
        <v>180</v>
      </c>
      <c r="F444" s="6"/>
      <c r="G444" s="5"/>
      <c r="H444" s="6"/>
      <c r="I444" s="5"/>
      <c r="J444" s="6"/>
      <c r="K444" s="358"/>
    </row>
    <row r="445" spans="1:11" ht="16.5" thickBot="1" x14ac:dyDescent="0.3">
      <c r="A445" s="141" t="s">
        <v>46</v>
      </c>
      <c r="B445" s="142"/>
      <c r="C445" s="120">
        <f>186+7+C423</f>
        <v>293</v>
      </c>
      <c r="D445" s="115"/>
      <c r="E445" s="149"/>
      <c r="F445" s="143">
        <f>F440+F423</f>
        <v>11.026</v>
      </c>
      <c r="G445" s="143">
        <f t="shared" ref="G445:J445" si="16">G440+G423</f>
        <v>14.025</v>
      </c>
      <c r="H445" s="143">
        <f t="shared" si="16"/>
        <v>28.531733133433285</v>
      </c>
      <c r="I445" s="143">
        <f t="shared" si="16"/>
        <v>271.48191904047974</v>
      </c>
      <c r="J445" s="143">
        <f t="shared" si="16"/>
        <v>2.83</v>
      </c>
      <c r="K445" s="362"/>
    </row>
    <row r="446" spans="1:11" ht="16.5" thickBot="1" x14ac:dyDescent="0.3">
      <c r="A446" s="141" t="s">
        <v>97</v>
      </c>
      <c r="B446" s="150"/>
      <c r="C446" s="395">
        <f>C445+C421+C372+C369</f>
        <v>1527</v>
      </c>
      <c r="D446" s="143"/>
      <c r="E446" s="143"/>
      <c r="F446" s="143">
        <f>F445+F421+F372+F369</f>
        <v>49.51683012960806</v>
      </c>
      <c r="G446" s="143">
        <f t="shared" ref="G446:J446" si="17">G445+G421+G372+G369</f>
        <v>57.423889833291177</v>
      </c>
      <c r="H446" s="143">
        <f t="shared" si="17"/>
        <v>166.67673358081771</v>
      </c>
      <c r="I446" s="143">
        <f t="shared" si="17"/>
        <v>1380.7217286292357</v>
      </c>
      <c r="J446" s="143">
        <f t="shared" si="17"/>
        <v>21.689999999999998</v>
      </c>
      <c r="K446" s="361"/>
    </row>
    <row r="447" spans="1:11" ht="15.75" x14ac:dyDescent="0.25">
      <c r="A447" s="83"/>
      <c r="B447" s="83"/>
      <c r="C447" s="151"/>
      <c r="D447" s="151"/>
      <c r="E447" s="151"/>
      <c r="F447" s="151"/>
      <c r="G447" s="151"/>
      <c r="H447" s="151"/>
      <c r="I447" s="151"/>
      <c r="J447" s="151"/>
      <c r="K447" s="359"/>
    </row>
    <row r="448" spans="1:11" ht="15.75" x14ac:dyDescent="0.25">
      <c r="A448" s="83"/>
      <c r="B448" s="83"/>
      <c r="C448" s="151"/>
      <c r="D448" s="151" t="s">
        <v>208</v>
      </c>
      <c r="E448" s="151"/>
      <c r="F448" s="151"/>
      <c r="G448" s="151"/>
      <c r="H448" s="151"/>
      <c r="I448" s="151"/>
      <c r="J448" s="151"/>
      <c r="K448" s="359"/>
    </row>
    <row r="449" spans="1:11" ht="16.5" thickBot="1" x14ac:dyDescent="0.3">
      <c r="A449" s="81" t="s">
        <v>209</v>
      </c>
      <c r="B449" s="81"/>
      <c r="C449" s="548"/>
      <c r="D449" s="548"/>
      <c r="E449" s="548"/>
      <c r="F449" s="548"/>
      <c r="G449" s="152"/>
      <c r="H449" s="152"/>
      <c r="I449" s="152"/>
      <c r="J449" s="152"/>
      <c r="K449" s="359"/>
    </row>
    <row r="450" spans="1:11" ht="15.75" x14ac:dyDescent="0.25">
      <c r="A450" s="30" t="s">
        <v>10</v>
      </c>
      <c r="B450" s="31"/>
      <c r="C450" s="24" t="s">
        <v>11</v>
      </c>
      <c r="D450" s="32" t="s">
        <v>12</v>
      </c>
      <c r="E450" s="24" t="s">
        <v>12</v>
      </c>
      <c r="F450" s="545" t="s">
        <v>13</v>
      </c>
      <c r="G450" s="546"/>
      <c r="H450" s="547"/>
      <c r="I450" s="21" t="s">
        <v>14</v>
      </c>
      <c r="J450" s="153" t="s">
        <v>15</v>
      </c>
      <c r="K450" s="368" t="s">
        <v>99</v>
      </c>
    </row>
    <row r="451" spans="1:11" ht="16.5" thickBot="1" x14ac:dyDescent="0.3">
      <c r="A451" s="2" t="s">
        <v>17</v>
      </c>
      <c r="B451" s="9"/>
      <c r="C451" s="20" t="s">
        <v>18</v>
      </c>
      <c r="D451" s="7" t="s">
        <v>19</v>
      </c>
      <c r="E451" s="20" t="s">
        <v>19</v>
      </c>
      <c r="F451" s="36"/>
      <c r="G451" s="37"/>
      <c r="H451" s="37"/>
      <c r="I451" s="46" t="s">
        <v>210</v>
      </c>
      <c r="J451" s="92"/>
      <c r="K451" s="369" t="s">
        <v>100</v>
      </c>
    </row>
    <row r="452" spans="1:11" ht="16.5" thickBot="1" x14ac:dyDescent="0.3">
      <c r="A452" s="39"/>
      <c r="B452" s="40"/>
      <c r="C452" s="86"/>
      <c r="D452" s="137" t="s">
        <v>21</v>
      </c>
      <c r="E452" s="137" t="s">
        <v>22</v>
      </c>
      <c r="F452" s="42" t="s">
        <v>23</v>
      </c>
      <c r="G452" s="42" t="s">
        <v>24</v>
      </c>
      <c r="H452" s="138" t="s">
        <v>25</v>
      </c>
      <c r="I452" s="42" t="s">
        <v>26</v>
      </c>
      <c r="J452" s="43" t="s">
        <v>27</v>
      </c>
      <c r="K452" s="378"/>
    </row>
    <row r="453" spans="1:11" ht="15.75" x14ac:dyDescent="0.25">
      <c r="A453" s="2"/>
      <c r="B453" s="81" t="s">
        <v>28</v>
      </c>
      <c r="C453" s="24"/>
      <c r="D453" s="25"/>
      <c r="E453" s="154"/>
      <c r="F453" s="92"/>
      <c r="G453" s="45"/>
      <c r="H453" s="92"/>
      <c r="I453" s="45"/>
      <c r="J453" s="90"/>
      <c r="K453" s="358"/>
    </row>
    <row r="454" spans="1:11" ht="31.5" x14ac:dyDescent="0.25">
      <c r="A454" s="2" t="s">
        <v>211</v>
      </c>
      <c r="B454" s="9"/>
      <c r="C454" s="20" t="s">
        <v>102</v>
      </c>
      <c r="D454" s="6"/>
      <c r="E454" s="5"/>
      <c r="F454" s="6">
        <v>5.044152095808383</v>
      </c>
      <c r="G454" s="5">
        <v>8.1790586826347322</v>
      </c>
      <c r="H454" s="6">
        <v>28.770522155688628</v>
      </c>
      <c r="I454" s="5">
        <v>208.7604790419162</v>
      </c>
      <c r="J454" s="5"/>
      <c r="K454" s="358" t="s">
        <v>212</v>
      </c>
    </row>
    <row r="455" spans="1:11" ht="15.75" x14ac:dyDescent="0.25">
      <c r="A455" s="2"/>
      <c r="B455" s="9" t="s">
        <v>179</v>
      </c>
      <c r="C455" s="20"/>
      <c r="D455" s="6">
        <v>22.5</v>
      </c>
      <c r="E455" s="5">
        <v>22.5</v>
      </c>
      <c r="F455" s="6"/>
      <c r="G455" s="5"/>
      <c r="H455" s="6"/>
      <c r="I455" s="5"/>
      <c r="J455" s="5"/>
      <c r="K455" s="358"/>
    </row>
    <row r="456" spans="1:11" ht="15.75" x14ac:dyDescent="0.25">
      <c r="A456" s="2"/>
      <c r="B456" s="9" t="s">
        <v>33</v>
      </c>
      <c r="C456" s="20"/>
      <c r="D456" s="6">
        <v>90</v>
      </c>
      <c r="E456" s="5">
        <v>90</v>
      </c>
      <c r="F456" s="6"/>
      <c r="G456" s="5"/>
      <c r="H456" s="6"/>
      <c r="I456" s="5"/>
      <c r="J456" s="5"/>
      <c r="K456" s="358"/>
    </row>
    <row r="457" spans="1:11" ht="15.75" x14ac:dyDescent="0.25">
      <c r="A457" s="2"/>
      <c r="B457" s="9" t="s">
        <v>34</v>
      </c>
      <c r="C457" s="20"/>
      <c r="D457" s="6">
        <v>68</v>
      </c>
      <c r="E457" s="5">
        <v>68</v>
      </c>
      <c r="F457" s="6"/>
      <c r="G457" s="5"/>
      <c r="H457" s="6"/>
      <c r="I457" s="5"/>
      <c r="J457" s="5"/>
      <c r="K457" s="358"/>
    </row>
    <row r="458" spans="1:11" ht="15.75" x14ac:dyDescent="0.25">
      <c r="A458" s="2"/>
      <c r="B458" s="9" t="s">
        <v>35</v>
      </c>
      <c r="C458" s="20"/>
      <c r="D458" s="6">
        <v>2.5</v>
      </c>
      <c r="E458" s="5">
        <v>2.5</v>
      </c>
      <c r="F458" s="6"/>
      <c r="G458" s="5"/>
      <c r="H458" s="6"/>
      <c r="I458" s="5"/>
      <c r="J458" s="5"/>
      <c r="K458" s="358"/>
    </row>
    <row r="459" spans="1:11" ht="15.75" x14ac:dyDescent="0.25">
      <c r="A459" s="2"/>
      <c r="B459" s="48" t="s">
        <v>36</v>
      </c>
      <c r="C459" s="20"/>
      <c r="D459" s="6">
        <v>0.5</v>
      </c>
      <c r="E459" s="5">
        <v>0.5</v>
      </c>
      <c r="F459" s="6"/>
      <c r="G459" s="5"/>
      <c r="H459" s="6"/>
      <c r="I459" s="5"/>
      <c r="J459" s="5"/>
      <c r="K459" s="358"/>
    </row>
    <row r="460" spans="1:11" ht="15.75" x14ac:dyDescent="0.25">
      <c r="A460" s="2"/>
      <c r="B460" s="9" t="s">
        <v>37</v>
      </c>
      <c r="C460" s="20"/>
      <c r="D460" s="25">
        <v>3</v>
      </c>
      <c r="E460" s="20">
        <v>3</v>
      </c>
      <c r="F460" s="6"/>
      <c r="G460" s="5"/>
      <c r="H460" s="6"/>
      <c r="I460" s="5"/>
      <c r="J460" s="6"/>
      <c r="K460" s="358"/>
    </row>
    <row r="461" spans="1:11" ht="15.75" x14ac:dyDescent="0.25">
      <c r="A461" s="82" t="s">
        <v>349</v>
      </c>
      <c r="B461" s="53"/>
      <c r="C461" s="15" t="s">
        <v>39</v>
      </c>
      <c r="D461" s="123"/>
      <c r="E461" s="124"/>
      <c r="F461" s="19">
        <v>2.673</v>
      </c>
      <c r="G461" s="18">
        <v>2.2679999999999998</v>
      </c>
      <c r="H461" s="19">
        <v>10.341733133433284</v>
      </c>
      <c r="I461" s="18">
        <v>72.701919040479751</v>
      </c>
      <c r="J461" s="19">
        <v>1.2</v>
      </c>
      <c r="K461" s="358" t="s">
        <v>152</v>
      </c>
    </row>
    <row r="462" spans="1:11" ht="15.75" x14ac:dyDescent="0.25">
      <c r="A462" s="82"/>
      <c r="B462" s="9" t="s">
        <v>96</v>
      </c>
      <c r="C462" s="84"/>
      <c r="D462" s="16">
        <v>0.45</v>
      </c>
      <c r="E462" s="15">
        <v>0.45</v>
      </c>
      <c r="F462" s="19"/>
      <c r="G462" s="18"/>
      <c r="H462" s="19"/>
      <c r="I462" s="18"/>
      <c r="J462" s="19"/>
      <c r="K462" s="358"/>
    </row>
    <row r="463" spans="1:11" ht="15.75" x14ac:dyDescent="0.25">
      <c r="A463" s="82"/>
      <c r="B463" s="53" t="s">
        <v>35</v>
      </c>
      <c r="C463" s="84"/>
      <c r="D463" s="16">
        <v>6</v>
      </c>
      <c r="E463" s="15">
        <v>6</v>
      </c>
      <c r="F463" s="19"/>
      <c r="G463" s="18"/>
      <c r="H463" s="19"/>
      <c r="I463" s="18"/>
      <c r="J463" s="19"/>
      <c r="K463" s="358"/>
    </row>
    <row r="464" spans="1:11" ht="15.75" x14ac:dyDescent="0.25">
      <c r="A464" s="82"/>
      <c r="B464" s="53" t="s">
        <v>33</v>
      </c>
      <c r="C464" s="84"/>
      <c r="D464" s="16">
        <v>92</v>
      </c>
      <c r="E464" s="15">
        <v>90</v>
      </c>
      <c r="F464" s="19"/>
      <c r="G464" s="18"/>
      <c r="H464" s="19"/>
      <c r="I464" s="18"/>
      <c r="J464" s="19"/>
      <c r="K464" s="358"/>
    </row>
    <row r="465" spans="1:11" ht="15.75" x14ac:dyDescent="0.25">
      <c r="A465" s="82"/>
      <c r="B465" s="53" t="s">
        <v>34</v>
      </c>
      <c r="C465" s="84"/>
      <c r="D465" s="16">
        <v>90</v>
      </c>
      <c r="E465" s="15">
        <v>90</v>
      </c>
      <c r="F465" s="19"/>
      <c r="G465" s="18"/>
      <c r="H465" s="19"/>
      <c r="I465" s="18"/>
      <c r="J465" s="19"/>
      <c r="K465" s="358"/>
    </row>
    <row r="466" spans="1:11" ht="15.75" x14ac:dyDescent="0.25">
      <c r="A466" s="2" t="s">
        <v>42</v>
      </c>
      <c r="B466" s="9"/>
      <c r="C466" s="20" t="s">
        <v>43</v>
      </c>
      <c r="D466" s="38"/>
      <c r="E466" s="46"/>
      <c r="F466" s="4">
        <v>2.29</v>
      </c>
      <c r="G466" s="5">
        <v>4.5</v>
      </c>
      <c r="H466" s="6">
        <v>15.489999999999997</v>
      </c>
      <c r="I466" s="4">
        <v>111.59999999999998</v>
      </c>
      <c r="J466" s="4"/>
      <c r="K466" s="358" t="s">
        <v>44</v>
      </c>
    </row>
    <row r="467" spans="1:11" ht="15.75" x14ac:dyDescent="0.25">
      <c r="A467" s="2"/>
      <c r="B467" s="9" t="s">
        <v>45</v>
      </c>
      <c r="C467" s="20"/>
      <c r="D467" s="4">
        <v>30</v>
      </c>
      <c r="E467" s="5">
        <v>30</v>
      </c>
      <c r="F467" s="4"/>
      <c r="G467" s="5"/>
      <c r="H467" s="5"/>
      <c r="I467" s="4"/>
      <c r="J467" s="4"/>
      <c r="K467" s="358"/>
    </row>
    <row r="468" spans="1:11" ht="16.5" thickBot="1" x14ac:dyDescent="0.3">
      <c r="A468" s="2"/>
      <c r="B468" s="9" t="s">
        <v>37</v>
      </c>
      <c r="C468" s="20"/>
      <c r="D468" s="4">
        <v>5</v>
      </c>
      <c r="E468" s="5">
        <v>5</v>
      </c>
      <c r="F468" s="4" t="s">
        <v>8</v>
      </c>
      <c r="G468" s="5"/>
      <c r="H468" s="5"/>
      <c r="I468" s="4"/>
      <c r="J468" s="4"/>
      <c r="K468" s="358"/>
    </row>
    <row r="469" spans="1:11" ht="16.5" thickBot="1" x14ac:dyDescent="0.3">
      <c r="A469" s="49" t="s">
        <v>46</v>
      </c>
      <c r="B469" s="96"/>
      <c r="C469" s="51">
        <v>404</v>
      </c>
      <c r="D469" s="155"/>
      <c r="E469" s="137"/>
      <c r="F469" s="146">
        <f>F454+F461+F466</f>
        <v>10.007152095808383</v>
      </c>
      <c r="G469" s="10">
        <f t="shared" ref="G469:J469" si="18">G454+G461+G466</f>
        <v>14.947058682634733</v>
      </c>
      <c r="H469" s="146">
        <f t="shared" si="18"/>
        <v>54.602255289121906</v>
      </c>
      <c r="I469" s="10">
        <f>I454+I461+I466</f>
        <v>393.06239808239593</v>
      </c>
      <c r="J469" s="146">
        <f t="shared" si="18"/>
        <v>1.2</v>
      </c>
      <c r="K469" s="361"/>
    </row>
    <row r="470" spans="1:11" ht="15.75" x14ac:dyDescent="0.25">
      <c r="A470" s="9"/>
      <c r="B470" s="52" t="s">
        <v>47</v>
      </c>
      <c r="C470" s="24"/>
      <c r="D470" s="95"/>
      <c r="E470" s="21"/>
      <c r="F470" s="89"/>
      <c r="G470" s="21"/>
      <c r="H470" s="89"/>
      <c r="I470" s="21"/>
      <c r="J470" s="90"/>
      <c r="K470" s="379"/>
    </row>
    <row r="471" spans="1:11" s="400" customFormat="1" ht="19.5" customHeight="1" x14ac:dyDescent="0.25">
      <c r="A471" s="14" t="s">
        <v>82</v>
      </c>
      <c r="B471" s="53"/>
      <c r="C471" s="15">
        <v>180</v>
      </c>
      <c r="D471" s="16"/>
      <c r="E471" s="15"/>
      <c r="F471" s="19">
        <v>5.22</v>
      </c>
      <c r="G471" s="18">
        <v>4.5</v>
      </c>
      <c r="H471" s="19">
        <v>7.5600000000000005</v>
      </c>
      <c r="I471" s="18">
        <v>91.8</v>
      </c>
      <c r="J471" s="19">
        <v>1.44</v>
      </c>
      <c r="K471" s="358" t="s">
        <v>222</v>
      </c>
    </row>
    <row r="472" spans="1:11" s="400" customFormat="1" ht="16.5" customHeight="1" thickBot="1" x14ac:dyDescent="0.3">
      <c r="A472" s="110" t="s">
        <v>223</v>
      </c>
      <c r="B472" s="9" t="s">
        <v>84</v>
      </c>
      <c r="C472" s="15"/>
      <c r="D472" s="16">
        <v>185</v>
      </c>
      <c r="E472" s="15">
        <v>180</v>
      </c>
      <c r="F472" s="19"/>
      <c r="G472" s="18"/>
      <c r="H472" s="19"/>
      <c r="I472" s="18"/>
      <c r="J472" s="19"/>
      <c r="K472" s="358"/>
    </row>
    <row r="473" spans="1:11" ht="16.5" thickBot="1" x14ac:dyDescent="0.3">
      <c r="A473" s="49" t="s">
        <v>46</v>
      </c>
      <c r="B473" s="96"/>
      <c r="C473" s="51">
        <v>180</v>
      </c>
      <c r="D473" s="26"/>
      <c r="E473" s="54"/>
      <c r="F473" s="10">
        <f>F471</f>
        <v>5.22</v>
      </c>
      <c r="G473" s="10">
        <f t="shared" ref="G473:J473" si="19">G471</f>
        <v>4.5</v>
      </c>
      <c r="H473" s="10">
        <f t="shared" si="19"/>
        <v>7.5600000000000005</v>
      </c>
      <c r="I473" s="10">
        <f t="shared" si="19"/>
        <v>91.8</v>
      </c>
      <c r="J473" s="10">
        <f t="shared" si="19"/>
        <v>1.44</v>
      </c>
      <c r="K473" s="361"/>
    </row>
    <row r="474" spans="1:11" ht="15.75" x14ac:dyDescent="0.25">
      <c r="A474" s="30"/>
      <c r="B474" s="52" t="s">
        <v>50</v>
      </c>
      <c r="C474" s="156"/>
      <c r="D474" s="144"/>
      <c r="E474" s="157"/>
      <c r="F474" s="89"/>
      <c r="G474" s="21"/>
      <c r="H474" s="89"/>
      <c r="I474" s="21"/>
      <c r="J474" s="90"/>
      <c r="K474" s="380"/>
    </row>
    <row r="475" spans="1:11" s="408" customFormat="1" ht="36.75" customHeight="1" x14ac:dyDescent="0.25">
      <c r="A475" s="475" t="s">
        <v>512</v>
      </c>
      <c r="B475" s="264"/>
      <c r="C475" s="476">
        <v>50</v>
      </c>
      <c r="D475" s="471"/>
      <c r="E475" s="470"/>
      <c r="F475" s="471">
        <v>0.45</v>
      </c>
      <c r="G475" s="470">
        <v>2.35</v>
      </c>
      <c r="H475" s="471">
        <v>2.97</v>
      </c>
      <c r="I475" s="470">
        <v>34.799999999999997</v>
      </c>
      <c r="J475" s="471"/>
      <c r="K475" s="478" t="s">
        <v>514</v>
      </c>
    </row>
    <row r="476" spans="1:11" s="408" customFormat="1" ht="19.5" customHeight="1" x14ac:dyDescent="0.25">
      <c r="A476" s="264"/>
      <c r="B476" s="264" t="s">
        <v>513</v>
      </c>
      <c r="C476" s="476"/>
      <c r="D476" s="471">
        <v>51</v>
      </c>
      <c r="E476" s="470">
        <v>50</v>
      </c>
      <c r="F476" s="471"/>
      <c r="G476" s="470"/>
      <c r="H476" s="471"/>
      <c r="I476" s="470"/>
      <c r="J476" s="471"/>
      <c r="K476" s="470"/>
    </row>
    <row r="477" spans="1:11" ht="31.5" x14ac:dyDescent="0.25">
      <c r="A477" s="2" t="s">
        <v>547</v>
      </c>
      <c r="B477" s="9"/>
      <c r="C477" s="20" t="s">
        <v>377</v>
      </c>
      <c r="D477" s="6"/>
      <c r="E477" s="5"/>
      <c r="F477" s="6">
        <v>1.6346000000000001</v>
      </c>
      <c r="G477" s="5">
        <v>4.7147999999999994</v>
      </c>
      <c r="H477" s="6">
        <v>8.877600000000001</v>
      </c>
      <c r="I477" s="5">
        <v>88.56</v>
      </c>
      <c r="J477" s="6">
        <v>6.1560000000000006</v>
      </c>
      <c r="K477" s="358" t="s">
        <v>261</v>
      </c>
    </row>
    <row r="478" spans="1:11" ht="15.75" x14ac:dyDescent="0.25">
      <c r="A478" s="2"/>
      <c r="B478" s="9" t="s">
        <v>63</v>
      </c>
      <c r="C478" s="20"/>
      <c r="D478" s="6">
        <v>79.8</v>
      </c>
      <c r="E478" s="5">
        <v>60</v>
      </c>
      <c r="F478" s="6"/>
      <c r="G478" s="5"/>
      <c r="H478" s="6"/>
      <c r="I478" s="5"/>
      <c r="J478" s="6"/>
      <c r="K478" s="358"/>
    </row>
    <row r="479" spans="1:11" ht="15.75" x14ac:dyDescent="0.25">
      <c r="A479" s="2"/>
      <c r="B479" s="9" t="s">
        <v>262</v>
      </c>
      <c r="C479" s="20"/>
      <c r="D479" s="6">
        <v>8</v>
      </c>
      <c r="E479" s="5">
        <v>8</v>
      </c>
      <c r="F479" s="6"/>
      <c r="G479" s="5"/>
      <c r="H479" s="6"/>
      <c r="I479" s="5"/>
      <c r="J479" s="6"/>
      <c r="K479" s="358"/>
    </row>
    <row r="480" spans="1:11" ht="15.75" x14ac:dyDescent="0.25">
      <c r="A480" s="2"/>
      <c r="B480" s="9" t="s">
        <v>64</v>
      </c>
      <c r="C480" s="20"/>
      <c r="D480" s="6">
        <v>10</v>
      </c>
      <c r="E480" s="5">
        <v>8</v>
      </c>
      <c r="F480" s="6"/>
      <c r="G480" s="5"/>
      <c r="H480" s="6"/>
      <c r="I480" s="5"/>
      <c r="J480" s="6"/>
      <c r="K480" s="358"/>
    </row>
    <row r="481" spans="1:11" ht="15.75" x14ac:dyDescent="0.25">
      <c r="A481" s="2"/>
      <c r="B481" s="9" t="s">
        <v>58</v>
      </c>
      <c r="C481" s="20"/>
      <c r="D481" s="6">
        <v>4.76</v>
      </c>
      <c r="E481" s="5">
        <v>4</v>
      </c>
      <c r="F481" s="6"/>
      <c r="G481" s="5"/>
      <c r="H481" s="6"/>
      <c r="I481" s="5"/>
      <c r="J481" s="6"/>
      <c r="K481" s="358"/>
    </row>
    <row r="482" spans="1:11" ht="15.75" x14ac:dyDescent="0.25">
      <c r="A482" s="2"/>
      <c r="B482" s="9" t="s">
        <v>66</v>
      </c>
      <c r="C482" s="20"/>
      <c r="D482" s="6">
        <v>3.6</v>
      </c>
      <c r="E482" s="5">
        <v>3.6</v>
      </c>
      <c r="F482" s="6"/>
      <c r="G482" s="5"/>
      <c r="H482" s="6"/>
      <c r="I482" s="5"/>
      <c r="J482" s="6"/>
      <c r="K482" s="358"/>
    </row>
    <row r="483" spans="1:11" ht="15.75" x14ac:dyDescent="0.25">
      <c r="A483" s="2"/>
      <c r="B483" s="9" t="s">
        <v>116</v>
      </c>
      <c r="C483" s="20"/>
      <c r="D483" s="6">
        <v>21.84</v>
      </c>
      <c r="E483" s="5">
        <v>12</v>
      </c>
      <c r="F483" s="6"/>
      <c r="G483" s="5"/>
      <c r="H483" s="6"/>
      <c r="I483" s="5"/>
      <c r="J483" s="6"/>
      <c r="K483" s="358"/>
    </row>
    <row r="484" spans="1:11" ht="15.75" x14ac:dyDescent="0.25">
      <c r="A484" s="2"/>
      <c r="B484" s="9" t="s">
        <v>36</v>
      </c>
      <c r="C484" s="20"/>
      <c r="D484" s="6">
        <v>0.7</v>
      </c>
      <c r="E484" s="5">
        <v>0.7</v>
      </c>
      <c r="F484" s="6"/>
      <c r="G484" s="5"/>
      <c r="H484" s="6"/>
      <c r="I484" s="5"/>
      <c r="J484" s="92"/>
      <c r="K484" s="358"/>
    </row>
    <row r="485" spans="1:11" ht="15.75" x14ac:dyDescent="0.25">
      <c r="A485" s="2"/>
      <c r="B485" s="9" t="s">
        <v>124</v>
      </c>
      <c r="C485" s="20"/>
      <c r="D485" s="6">
        <v>132</v>
      </c>
      <c r="E485" s="5">
        <v>132</v>
      </c>
      <c r="F485" s="6"/>
      <c r="G485" s="5"/>
      <c r="H485" s="6"/>
      <c r="I485" s="5"/>
      <c r="J485" s="6"/>
      <c r="K485" s="358"/>
    </row>
    <row r="486" spans="1:11" ht="15.75" x14ac:dyDescent="0.25">
      <c r="A486" s="2"/>
      <c r="B486" s="9" t="s">
        <v>126</v>
      </c>
      <c r="C486" s="20"/>
      <c r="D486" s="6">
        <v>7</v>
      </c>
      <c r="E486" s="5">
        <v>7</v>
      </c>
      <c r="F486" s="6"/>
      <c r="G486" s="5"/>
      <c r="H486" s="6"/>
      <c r="I486" s="5"/>
      <c r="J486" s="92"/>
      <c r="K486" s="358"/>
    </row>
    <row r="487" spans="1:11" ht="30" x14ac:dyDescent="0.25">
      <c r="A487" s="446" t="s">
        <v>360</v>
      </c>
      <c r="B487" s="447"/>
      <c r="C487" s="448" t="s">
        <v>127</v>
      </c>
      <c r="D487" s="448"/>
      <c r="E487" s="447"/>
      <c r="F487" s="449">
        <v>6.2250000000000005</v>
      </c>
      <c r="G487" s="450">
        <v>6.4625000000000004</v>
      </c>
      <c r="H487" s="449">
        <v>7.3624999999999998</v>
      </c>
      <c r="I487" s="450">
        <v>112.5</v>
      </c>
      <c r="J487" s="449">
        <v>0.375</v>
      </c>
      <c r="K487" s="405" t="s">
        <v>361</v>
      </c>
    </row>
    <row r="488" spans="1:11" x14ac:dyDescent="0.25">
      <c r="A488" s="447"/>
      <c r="B488" s="451" t="s">
        <v>128</v>
      </c>
      <c r="C488" s="405"/>
      <c r="D488" s="407">
        <v>50</v>
      </c>
      <c r="E488" s="406">
        <v>32.5</v>
      </c>
      <c r="F488" s="448"/>
      <c r="G488" s="447"/>
      <c r="H488" s="448"/>
      <c r="I488" s="447"/>
      <c r="J488" s="448"/>
      <c r="K488" s="448"/>
    </row>
    <row r="489" spans="1:11" x14ac:dyDescent="0.25">
      <c r="A489" s="447"/>
      <c r="B489" s="451" t="s">
        <v>125</v>
      </c>
      <c r="C489" s="405"/>
      <c r="D489" s="407">
        <v>34.200000000000003</v>
      </c>
      <c r="E489" s="406">
        <v>32.5</v>
      </c>
      <c r="F489" s="448"/>
      <c r="G489" s="447"/>
      <c r="H489" s="448"/>
      <c r="I489" s="447"/>
      <c r="J489" s="448"/>
      <c r="K489" s="448"/>
    </row>
    <row r="490" spans="1:11" x14ac:dyDescent="0.25">
      <c r="A490" s="447"/>
      <c r="B490" s="452" t="s">
        <v>89</v>
      </c>
      <c r="C490" s="448"/>
      <c r="D490" s="449">
        <v>7.5</v>
      </c>
      <c r="E490" s="450">
        <v>7.5</v>
      </c>
      <c r="F490" s="448"/>
      <c r="G490" s="447"/>
      <c r="H490" s="448"/>
      <c r="I490" s="447"/>
      <c r="J490" s="448"/>
      <c r="K490" s="448"/>
    </row>
    <row r="491" spans="1:11" x14ac:dyDescent="0.25">
      <c r="A491" s="447"/>
      <c r="B491" s="452" t="s">
        <v>34</v>
      </c>
      <c r="C491" s="448"/>
      <c r="D491" s="449">
        <v>10</v>
      </c>
      <c r="E491" s="450">
        <v>10</v>
      </c>
      <c r="F491" s="448"/>
      <c r="G491" s="447"/>
      <c r="H491" s="448"/>
      <c r="I491" s="447"/>
      <c r="J491" s="448"/>
      <c r="K491" s="448"/>
    </row>
    <row r="492" spans="1:11" x14ac:dyDescent="0.25">
      <c r="A492" s="447"/>
      <c r="B492" s="452" t="s">
        <v>58</v>
      </c>
      <c r="C492" s="448"/>
      <c r="D492" s="449">
        <v>12</v>
      </c>
      <c r="E492" s="450">
        <v>10</v>
      </c>
      <c r="F492" s="448"/>
      <c r="G492" s="447"/>
      <c r="H492" s="448"/>
      <c r="I492" s="447"/>
      <c r="J492" s="448"/>
      <c r="K492" s="448"/>
    </row>
    <row r="493" spans="1:11" x14ac:dyDescent="0.25">
      <c r="A493" s="447"/>
      <c r="B493" s="452" t="s">
        <v>66</v>
      </c>
      <c r="C493" s="448"/>
      <c r="D493" s="449">
        <v>2</v>
      </c>
      <c r="E493" s="450">
        <v>2</v>
      </c>
      <c r="F493" s="448"/>
      <c r="G493" s="447"/>
      <c r="H493" s="448"/>
      <c r="I493" s="447"/>
      <c r="J493" s="448"/>
      <c r="K493" s="448"/>
    </row>
    <row r="494" spans="1:11" x14ac:dyDescent="0.25">
      <c r="A494" s="447"/>
      <c r="B494" s="452" t="s">
        <v>362</v>
      </c>
      <c r="C494" s="448"/>
      <c r="D494" s="449"/>
      <c r="E494" s="450">
        <v>7.5</v>
      </c>
      <c r="F494" s="448"/>
      <c r="G494" s="447"/>
      <c r="H494" s="448"/>
      <c r="I494" s="447"/>
      <c r="J494" s="448"/>
      <c r="K494" s="448"/>
    </row>
    <row r="495" spans="1:11" x14ac:dyDescent="0.25">
      <c r="A495" s="447"/>
      <c r="B495" s="452" t="s">
        <v>129</v>
      </c>
      <c r="C495" s="448"/>
      <c r="D495" s="449">
        <v>3.5</v>
      </c>
      <c r="E495" s="450">
        <v>3.5</v>
      </c>
      <c r="F495" s="448"/>
      <c r="G495" s="447"/>
      <c r="H495" s="448"/>
      <c r="I495" s="447"/>
      <c r="J495" s="448"/>
      <c r="K495" s="448"/>
    </row>
    <row r="496" spans="1:11" x14ac:dyDescent="0.25">
      <c r="A496" s="447"/>
      <c r="B496" s="452" t="s">
        <v>61</v>
      </c>
      <c r="C496" s="448"/>
      <c r="D496" s="449"/>
      <c r="E496" s="453">
        <v>60</v>
      </c>
      <c r="F496" s="448"/>
      <c r="G496" s="447"/>
      <c r="H496" s="448"/>
      <c r="I496" s="447"/>
      <c r="J496" s="448"/>
      <c r="K496" s="448"/>
    </row>
    <row r="497" spans="1:11" x14ac:dyDescent="0.25">
      <c r="A497" s="447"/>
      <c r="B497" s="452" t="s">
        <v>66</v>
      </c>
      <c r="C497" s="448"/>
      <c r="D497" s="449">
        <v>2</v>
      </c>
      <c r="E497" s="450">
        <v>2</v>
      </c>
      <c r="F497" s="448"/>
      <c r="G497" s="447"/>
      <c r="H497" s="448"/>
      <c r="I497" s="447"/>
      <c r="J497" s="448"/>
      <c r="K497" s="448"/>
    </row>
    <row r="498" spans="1:11" x14ac:dyDescent="0.25">
      <c r="A498" s="447"/>
      <c r="B498" s="452" t="s">
        <v>363</v>
      </c>
      <c r="C498" s="448"/>
      <c r="D498" s="449"/>
      <c r="E498" s="453">
        <v>50</v>
      </c>
      <c r="F498" s="448"/>
      <c r="G498" s="447"/>
      <c r="H498" s="448"/>
      <c r="I498" s="447"/>
      <c r="J498" s="448"/>
      <c r="K498" s="448"/>
    </row>
    <row r="499" spans="1:11" x14ac:dyDescent="0.25">
      <c r="A499" s="447"/>
      <c r="B499" s="452" t="s">
        <v>364</v>
      </c>
      <c r="C499" s="448"/>
      <c r="D499" s="449"/>
      <c r="E499" s="453">
        <v>25</v>
      </c>
      <c r="F499" s="448"/>
      <c r="G499" s="447"/>
      <c r="H499" s="448"/>
      <c r="I499" s="447"/>
      <c r="J499" s="448"/>
      <c r="K499" s="448"/>
    </row>
    <row r="500" spans="1:11" x14ac:dyDescent="0.25">
      <c r="A500" s="447"/>
      <c r="B500" s="452" t="s">
        <v>165</v>
      </c>
      <c r="C500" s="448"/>
      <c r="D500" s="449">
        <v>6.25</v>
      </c>
      <c r="E500" s="450">
        <v>6.25</v>
      </c>
      <c r="F500" s="448"/>
      <c r="G500" s="447"/>
      <c r="H500" s="448"/>
      <c r="I500" s="447"/>
      <c r="J500" s="448"/>
      <c r="K500" s="448"/>
    </row>
    <row r="501" spans="1:11" x14ac:dyDescent="0.25">
      <c r="A501" s="447"/>
      <c r="B501" s="452" t="s">
        <v>129</v>
      </c>
      <c r="C501" s="448"/>
      <c r="D501" s="449">
        <v>1.88</v>
      </c>
      <c r="E501" s="450">
        <v>1.88</v>
      </c>
      <c r="F501" s="448"/>
      <c r="G501" s="447"/>
      <c r="H501" s="448"/>
      <c r="I501" s="447"/>
      <c r="J501" s="448"/>
      <c r="K501" s="448"/>
    </row>
    <row r="502" spans="1:11" x14ac:dyDescent="0.25">
      <c r="A502" s="447"/>
      <c r="B502" s="452" t="s">
        <v>77</v>
      </c>
      <c r="C502" s="448"/>
      <c r="D502" s="449">
        <v>18.75</v>
      </c>
      <c r="E502" s="450">
        <v>18.75</v>
      </c>
      <c r="F502" s="448"/>
      <c r="G502" s="447"/>
      <c r="H502" s="448"/>
      <c r="I502" s="447"/>
      <c r="J502" s="448"/>
      <c r="K502" s="448"/>
    </row>
    <row r="503" spans="1:11" x14ac:dyDescent="0.25">
      <c r="A503" s="447"/>
      <c r="B503" s="452" t="s">
        <v>214</v>
      </c>
      <c r="C503" s="448"/>
      <c r="D503" s="449">
        <v>1.25</v>
      </c>
      <c r="E503" s="450">
        <v>1.25</v>
      </c>
      <c r="F503" s="448"/>
      <c r="G503" s="447"/>
      <c r="H503" s="448"/>
      <c r="I503" s="447"/>
      <c r="J503" s="448"/>
      <c r="K503" s="448"/>
    </row>
    <row r="504" spans="1:11" x14ac:dyDescent="0.25">
      <c r="A504" s="447"/>
      <c r="B504" s="452" t="s">
        <v>36</v>
      </c>
      <c r="C504" s="448"/>
      <c r="D504" s="449">
        <v>0.2</v>
      </c>
      <c r="E504" s="450">
        <v>0.2</v>
      </c>
      <c r="F504" s="448"/>
      <c r="G504" s="447"/>
      <c r="H504" s="448"/>
      <c r="I504" s="447"/>
      <c r="J504" s="448"/>
      <c r="K504" s="448"/>
    </row>
    <row r="505" spans="1:11" ht="15.75" x14ac:dyDescent="0.25">
      <c r="A505" s="2" t="s">
        <v>215</v>
      </c>
      <c r="B505" s="9"/>
      <c r="C505" s="62" t="s">
        <v>216</v>
      </c>
      <c r="D505" s="159"/>
      <c r="E505" s="20"/>
      <c r="F505" s="6">
        <v>4.9048999999999996</v>
      </c>
      <c r="G505" s="5">
        <v>0.5798000000000002</v>
      </c>
      <c r="H505" s="6">
        <v>27.664000000000001</v>
      </c>
      <c r="I505" s="5">
        <v>135.46</v>
      </c>
      <c r="J505" s="6"/>
      <c r="K505" s="358" t="s">
        <v>217</v>
      </c>
    </row>
    <row r="506" spans="1:11" ht="15.75" x14ac:dyDescent="0.25">
      <c r="A506" s="2"/>
      <c r="B506" s="9" t="s">
        <v>65</v>
      </c>
      <c r="C506" s="62"/>
      <c r="D506" s="159" t="s">
        <v>218</v>
      </c>
      <c r="E506" s="20">
        <v>45.5</v>
      </c>
      <c r="F506" s="6"/>
      <c r="G506" s="5"/>
      <c r="H506" s="6"/>
      <c r="I506" s="5"/>
      <c r="J506" s="6"/>
      <c r="K506" s="358"/>
    </row>
    <row r="507" spans="1:11" ht="15.75" x14ac:dyDescent="0.25">
      <c r="A507" s="2"/>
      <c r="B507" s="9" t="s">
        <v>137</v>
      </c>
      <c r="C507" s="62"/>
      <c r="D507" s="159" t="s">
        <v>219</v>
      </c>
      <c r="E507" s="20">
        <v>275</v>
      </c>
      <c r="F507" s="6"/>
      <c r="G507" s="5"/>
      <c r="H507" s="6"/>
      <c r="I507" s="5"/>
      <c r="J507" s="6"/>
      <c r="K507" s="358"/>
    </row>
    <row r="508" spans="1:11" ht="15.75" x14ac:dyDescent="0.25">
      <c r="A508" s="2"/>
      <c r="B508" s="9" t="s">
        <v>36</v>
      </c>
      <c r="C508" s="62"/>
      <c r="D508" s="159" t="s">
        <v>220</v>
      </c>
      <c r="E508" s="20">
        <v>0.35</v>
      </c>
      <c r="F508" s="6"/>
      <c r="G508" s="5"/>
      <c r="H508" s="6"/>
      <c r="I508" s="5"/>
      <c r="J508" s="6"/>
      <c r="K508" s="358"/>
    </row>
    <row r="509" spans="1:11" ht="15.75" x14ac:dyDescent="0.25">
      <c r="A509" s="2"/>
      <c r="B509" s="9" t="s">
        <v>139</v>
      </c>
      <c r="C509" s="62"/>
      <c r="D509" s="159" t="s">
        <v>221</v>
      </c>
      <c r="E509" s="20">
        <v>2</v>
      </c>
      <c r="F509" s="6"/>
      <c r="G509" s="5"/>
      <c r="H509" s="6"/>
      <c r="I509" s="5"/>
      <c r="J509" s="6"/>
      <c r="K509" s="358"/>
    </row>
    <row r="510" spans="1:11" ht="15.75" x14ac:dyDescent="0.25">
      <c r="A510" s="9" t="s">
        <v>74</v>
      </c>
      <c r="B510" s="9"/>
      <c r="C510" s="158">
        <v>180</v>
      </c>
      <c r="D510" s="6"/>
      <c r="E510" s="5"/>
      <c r="F510" s="6">
        <v>0.59532374100719432</v>
      </c>
      <c r="G510" s="5">
        <v>8.0935251798561161E-2</v>
      </c>
      <c r="H510" s="6">
        <v>20.805568345323742</v>
      </c>
      <c r="I510" s="5">
        <v>68.180000000000007</v>
      </c>
      <c r="J510" s="6">
        <v>0.65</v>
      </c>
      <c r="K510" s="358" t="s">
        <v>75</v>
      </c>
    </row>
    <row r="511" spans="1:11" ht="15.75" x14ac:dyDescent="0.25">
      <c r="A511" s="9"/>
      <c r="B511" s="9" t="s">
        <v>76</v>
      </c>
      <c r="C511" s="158"/>
      <c r="D511" s="6">
        <v>15.3</v>
      </c>
      <c r="E511" s="5">
        <v>15</v>
      </c>
      <c r="F511" s="6"/>
      <c r="G511" s="5"/>
      <c r="H511" s="6"/>
      <c r="I511" s="5"/>
      <c r="J511" s="6"/>
      <c r="K511" s="358"/>
    </row>
    <row r="512" spans="1:11" ht="15.75" x14ac:dyDescent="0.25">
      <c r="A512" s="9"/>
      <c r="B512" s="9" t="s">
        <v>35</v>
      </c>
      <c r="C512" s="20"/>
      <c r="D512" s="6">
        <v>6</v>
      </c>
      <c r="E512" s="5">
        <v>6</v>
      </c>
      <c r="F512" s="6"/>
      <c r="G512" s="5"/>
      <c r="H512" s="6"/>
      <c r="I512" s="5"/>
      <c r="J512" s="92"/>
      <c r="K512" s="358"/>
    </row>
    <row r="513" spans="1:11" ht="15.75" x14ac:dyDescent="0.25">
      <c r="A513" s="9"/>
      <c r="B513" s="9" t="s">
        <v>77</v>
      </c>
      <c r="C513" s="20"/>
      <c r="D513" s="6">
        <v>183</v>
      </c>
      <c r="E513" s="5">
        <v>183</v>
      </c>
      <c r="F513" s="6"/>
      <c r="G513" s="5"/>
      <c r="H513" s="6"/>
      <c r="I513" s="5"/>
      <c r="J513" s="92"/>
      <c r="K513" s="358"/>
    </row>
    <row r="514" spans="1:11" ht="24.75" thickBot="1" x14ac:dyDescent="0.3">
      <c r="A514" s="2" t="s">
        <v>69</v>
      </c>
      <c r="B514" s="9"/>
      <c r="C514" s="20">
        <v>25</v>
      </c>
      <c r="D514" s="6">
        <v>25</v>
      </c>
      <c r="E514" s="5">
        <v>25</v>
      </c>
      <c r="F514" s="6">
        <v>1.9</v>
      </c>
      <c r="G514" s="5">
        <v>0.2</v>
      </c>
      <c r="H514" s="6">
        <v>12.3</v>
      </c>
      <c r="I514" s="5">
        <v>58.75</v>
      </c>
      <c r="J514" s="6">
        <v>0</v>
      </c>
      <c r="K514" s="365" t="s">
        <v>78</v>
      </c>
    </row>
    <row r="515" spans="1:11" ht="24.75" thickBot="1" x14ac:dyDescent="0.3">
      <c r="A515" s="2" t="s">
        <v>79</v>
      </c>
      <c r="B515" s="9"/>
      <c r="C515" s="20">
        <v>45</v>
      </c>
      <c r="D515" s="25">
        <v>45</v>
      </c>
      <c r="E515" s="20">
        <v>45</v>
      </c>
      <c r="F515" s="6">
        <v>2.97</v>
      </c>
      <c r="G515" s="5">
        <v>0.54</v>
      </c>
      <c r="H515" s="6">
        <v>17.820000000000004</v>
      </c>
      <c r="I515" s="5">
        <v>89.100000000000009</v>
      </c>
      <c r="J515" s="25"/>
      <c r="K515" s="365" t="s">
        <v>80</v>
      </c>
    </row>
    <row r="516" spans="1:11" ht="16.5" thickBot="1" x14ac:dyDescent="0.3">
      <c r="A516" s="49" t="s">
        <v>46</v>
      </c>
      <c r="B516" s="96"/>
      <c r="C516" s="526">
        <f>C515+C514+C510+C505+50+25+187+C475</f>
        <v>692</v>
      </c>
      <c r="D516" s="155"/>
      <c r="E516" s="137"/>
      <c r="F516" s="10">
        <f>F515+F514+F510+F505+F487+F477+F475</f>
        <v>18.679823741007194</v>
      </c>
      <c r="G516" s="10">
        <f t="shared" ref="G516:J516" si="20">G515+G514+G510+G505+G487+G477+G475</f>
        <v>14.92803525179856</v>
      </c>
      <c r="H516" s="10">
        <f t="shared" si="20"/>
        <v>97.799668345323752</v>
      </c>
      <c r="I516" s="10">
        <f t="shared" si="20"/>
        <v>587.34999999999991</v>
      </c>
      <c r="J516" s="10">
        <f t="shared" si="20"/>
        <v>7.1810000000000009</v>
      </c>
      <c r="K516" s="361"/>
    </row>
    <row r="517" spans="1:11" ht="15.75" x14ac:dyDescent="0.25">
      <c r="A517" s="9"/>
      <c r="B517" s="56" t="s">
        <v>81</v>
      </c>
      <c r="C517" s="20"/>
      <c r="D517" s="25"/>
      <c r="E517" s="20"/>
      <c r="F517" s="6"/>
      <c r="G517" s="5"/>
      <c r="H517" s="6"/>
      <c r="I517" s="5"/>
      <c r="J517" s="6"/>
      <c r="K517" s="358"/>
    </row>
    <row r="518" spans="1:11" customFormat="1" ht="33" customHeight="1" x14ac:dyDescent="0.25">
      <c r="A518" s="232" t="s">
        <v>519</v>
      </c>
      <c r="B518" s="215"/>
      <c r="C518" s="249" t="s">
        <v>141</v>
      </c>
      <c r="D518" s="224"/>
      <c r="E518" s="234"/>
      <c r="F518" s="238">
        <v>23.92</v>
      </c>
      <c r="G518" s="225">
        <v>21.47</v>
      </c>
      <c r="H518" s="238">
        <v>25.23</v>
      </c>
      <c r="I518" s="238">
        <v>390.4</v>
      </c>
      <c r="J518" s="225"/>
      <c r="K518" s="181" t="s">
        <v>518</v>
      </c>
    </row>
    <row r="519" spans="1:11" customFormat="1" ht="19.5" customHeight="1" x14ac:dyDescent="0.25">
      <c r="A519" s="232"/>
      <c r="B519" s="215" t="s">
        <v>143</v>
      </c>
      <c r="C519" s="249"/>
      <c r="D519" s="224">
        <v>122.4</v>
      </c>
      <c r="E519" s="234">
        <v>120</v>
      </c>
      <c r="F519" s="238"/>
      <c r="G519" s="225"/>
      <c r="H519" s="238"/>
      <c r="I519" s="238"/>
      <c r="J519" s="225"/>
      <c r="K519" s="181"/>
    </row>
    <row r="520" spans="1:11" customFormat="1" ht="19.5" customHeight="1" x14ac:dyDescent="0.25">
      <c r="A520" s="232"/>
      <c r="B520" s="215" t="s">
        <v>138</v>
      </c>
      <c r="C520" s="249"/>
      <c r="D520" s="224">
        <v>15.6</v>
      </c>
      <c r="E520" s="234">
        <v>15.6</v>
      </c>
      <c r="F520" s="238"/>
      <c r="G520" s="238"/>
      <c r="H520" s="238"/>
      <c r="I520" s="238"/>
      <c r="J520" s="225"/>
      <c r="K520" s="181"/>
    </row>
    <row r="521" spans="1:11" customFormat="1" ht="19.5" customHeight="1" x14ac:dyDescent="0.25">
      <c r="A521" s="232"/>
      <c r="B521" s="215" t="s">
        <v>59</v>
      </c>
      <c r="C521" s="249"/>
      <c r="D521" s="224">
        <v>6</v>
      </c>
      <c r="E521" s="234">
        <v>5</v>
      </c>
      <c r="F521" s="238"/>
      <c r="G521" s="225"/>
      <c r="H521" s="238"/>
      <c r="I521" s="238"/>
      <c r="J521" s="225"/>
      <c r="K521" s="181"/>
    </row>
    <row r="522" spans="1:11" customFormat="1" ht="19.5" customHeight="1" x14ac:dyDescent="0.25">
      <c r="A522" s="232"/>
      <c r="B522" s="215" t="s">
        <v>35</v>
      </c>
      <c r="C522" s="249"/>
      <c r="D522" s="224">
        <v>6</v>
      </c>
      <c r="E522" s="234">
        <v>6</v>
      </c>
      <c r="F522" s="238"/>
      <c r="G522" s="225"/>
      <c r="H522" s="238"/>
      <c r="I522" s="238"/>
      <c r="J522" s="225"/>
      <c r="K522" s="181"/>
    </row>
    <row r="523" spans="1:11" customFormat="1" ht="19.5" customHeight="1" x14ac:dyDescent="0.25">
      <c r="A523" s="232"/>
      <c r="B523" s="215" t="s">
        <v>36</v>
      </c>
      <c r="C523" s="249"/>
      <c r="D523" s="224">
        <v>0.5</v>
      </c>
      <c r="E523" s="234">
        <v>0.5</v>
      </c>
      <c r="F523" s="238"/>
      <c r="G523" s="225"/>
      <c r="H523" s="238"/>
      <c r="I523" s="238"/>
      <c r="J523" s="225"/>
      <c r="K523" s="181"/>
    </row>
    <row r="524" spans="1:11" customFormat="1" ht="19.5" customHeight="1" x14ac:dyDescent="0.25">
      <c r="A524" s="232"/>
      <c r="B524" s="215" t="s">
        <v>66</v>
      </c>
      <c r="C524" s="249"/>
      <c r="D524" s="224">
        <v>3</v>
      </c>
      <c r="E524" s="304">
        <v>3</v>
      </c>
      <c r="F524" s="238"/>
      <c r="G524" s="225"/>
      <c r="H524" s="238"/>
      <c r="I524" s="238"/>
      <c r="J524" s="225"/>
      <c r="K524" s="181"/>
    </row>
    <row r="525" spans="1:11" customFormat="1" ht="19.5" customHeight="1" x14ac:dyDescent="0.25">
      <c r="A525" s="215"/>
      <c r="B525" s="215" t="s">
        <v>521</v>
      </c>
      <c r="C525" s="249"/>
      <c r="D525" s="224">
        <v>30.6</v>
      </c>
      <c r="E525" s="234">
        <v>30</v>
      </c>
      <c r="F525" s="238"/>
      <c r="G525" s="225"/>
      <c r="H525" s="238"/>
      <c r="I525" s="238"/>
      <c r="J525" s="225"/>
      <c r="K525" s="181"/>
    </row>
    <row r="526" spans="1:11" ht="42.75" customHeight="1" thickBot="1" x14ac:dyDescent="0.3">
      <c r="A526" s="82" t="s">
        <v>175</v>
      </c>
      <c r="B526" s="53"/>
      <c r="C526" s="20">
        <v>180</v>
      </c>
      <c r="D526" s="6">
        <v>180</v>
      </c>
      <c r="E526" s="5">
        <v>180</v>
      </c>
      <c r="F526" s="4">
        <v>0.9</v>
      </c>
      <c r="G526" s="5"/>
      <c r="H526" s="6">
        <v>18.18</v>
      </c>
      <c r="I526" s="5">
        <v>76</v>
      </c>
      <c r="J526" s="6">
        <v>3.6</v>
      </c>
      <c r="K526" s="358" t="s">
        <v>112</v>
      </c>
    </row>
    <row r="527" spans="1:11" ht="16.5" thickBot="1" x14ac:dyDescent="0.3">
      <c r="A527" s="49" t="s">
        <v>46</v>
      </c>
      <c r="B527" s="96"/>
      <c r="C527" s="51">
        <f>186+120+30</f>
        <v>336</v>
      </c>
      <c r="D527" s="138"/>
      <c r="E527" s="42"/>
      <c r="F527" s="10">
        <f>F526+F518</f>
        <v>24.82</v>
      </c>
      <c r="G527" s="10">
        <f t="shared" ref="G527:J527" si="21">G526+G518</f>
        <v>21.47</v>
      </c>
      <c r="H527" s="10">
        <f t="shared" si="21"/>
        <v>43.41</v>
      </c>
      <c r="I527" s="10">
        <f t="shared" si="21"/>
        <v>466.4</v>
      </c>
      <c r="J527" s="10">
        <f t="shared" si="21"/>
        <v>3.6</v>
      </c>
      <c r="K527" s="361"/>
    </row>
    <row r="528" spans="1:11" ht="16.5" thickBot="1" x14ac:dyDescent="0.3">
      <c r="A528" s="49" t="s">
        <v>97</v>
      </c>
      <c r="B528" s="80"/>
      <c r="C528" s="526">
        <f>C527+C516+C473+C469</f>
        <v>1612</v>
      </c>
      <c r="D528" s="51"/>
      <c r="E528" s="51"/>
      <c r="F528" s="10">
        <f>F527+F516+F473+F469</f>
        <v>58.726975836815569</v>
      </c>
      <c r="G528" s="10">
        <f t="shared" ref="G528:J528" si="22">G527+G516+G473+G469</f>
        <v>55.845093934433294</v>
      </c>
      <c r="H528" s="10">
        <f t="shared" si="22"/>
        <v>203.37192363444564</v>
      </c>
      <c r="I528" s="10">
        <f t="shared" si="22"/>
        <v>1538.6123980823959</v>
      </c>
      <c r="J528" s="10">
        <f t="shared" si="22"/>
        <v>13.420999999999999</v>
      </c>
      <c r="K528" s="361"/>
    </row>
    <row r="529" spans="1:11" ht="15.75" x14ac:dyDescent="0.25">
      <c r="A529" s="83"/>
      <c r="B529" s="83"/>
      <c r="C529" s="151"/>
      <c r="D529" s="151"/>
      <c r="E529" s="151"/>
      <c r="F529" s="151"/>
      <c r="G529" s="151"/>
      <c r="H529" s="151"/>
      <c r="I529" s="151"/>
      <c r="J529" s="151"/>
      <c r="K529" s="359"/>
    </row>
    <row r="530" spans="1:11" ht="15.75" x14ac:dyDescent="0.25">
      <c r="A530" s="48"/>
      <c r="B530" s="48"/>
      <c r="C530" s="87"/>
      <c r="D530" s="6"/>
      <c r="E530" s="6"/>
      <c r="F530" s="58"/>
      <c r="G530" s="58"/>
      <c r="H530" s="58"/>
      <c r="I530" s="58"/>
      <c r="J530" s="58"/>
      <c r="K530" s="359"/>
    </row>
    <row r="531" spans="1:11" ht="16.5" thickBot="1" x14ac:dyDescent="0.3">
      <c r="A531" s="81" t="s">
        <v>227</v>
      </c>
      <c r="B531" s="48"/>
      <c r="C531" s="48"/>
      <c r="D531" s="91"/>
      <c r="E531" s="92"/>
      <c r="F531" s="92"/>
      <c r="G531" s="92"/>
      <c r="H531" s="92"/>
      <c r="I531" s="92"/>
      <c r="J531" s="93"/>
      <c r="K531" s="367"/>
    </row>
    <row r="532" spans="1:11" ht="21" customHeight="1" x14ac:dyDescent="0.25">
      <c r="A532" s="30" t="s">
        <v>10</v>
      </c>
      <c r="B532" s="31"/>
      <c r="C532" s="24" t="s">
        <v>11</v>
      </c>
      <c r="D532" s="89" t="s">
        <v>12</v>
      </c>
      <c r="E532" s="21" t="s">
        <v>12</v>
      </c>
      <c r="F532" s="545" t="s">
        <v>13</v>
      </c>
      <c r="G532" s="546"/>
      <c r="H532" s="547"/>
      <c r="I532" s="33" t="s">
        <v>14</v>
      </c>
      <c r="J532" s="33" t="s">
        <v>15</v>
      </c>
      <c r="K532" s="368" t="s">
        <v>99</v>
      </c>
    </row>
    <row r="533" spans="1:11" ht="16.5" thickBot="1" x14ac:dyDescent="0.3">
      <c r="A533" s="2" t="s">
        <v>17</v>
      </c>
      <c r="B533" s="9"/>
      <c r="C533" s="20" t="s">
        <v>18</v>
      </c>
      <c r="D533" s="6" t="s">
        <v>19</v>
      </c>
      <c r="E533" s="5" t="s">
        <v>19</v>
      </c>
      <c r="F533" s="36"/>
      <c r="G533" s="37"/>
      <c r="H533" s="37"/>
      <c r="I533" s="4" t="s">
        <v>20</v>
      </c>
      <c r="J533" s="4"/>
      <c r="K533" s="369" t="s">
        <v>100</v>
      </c>
    </row>
    <row r="534" spans="1:11" ht="16.5" thickBot="1" x14ac:dyDescent="0.3">
      <c r="A534" s="39"/>
      <c r="B534" s="40"/>
      <c r="C534" s="86"/>
      <c r="D534" s="160" t="s">
        <v>21</v>
      </c>
      <c r="E534" s="42" t="s">
        <v>22</v>
      </c>
      <c r="F534" s="42" t="s">
        <v>23</v>
      </c>
      <c r="G534" s="42" t="s">
        <v>24</v>
      </c>
      <c r="H534" s="138" t="s">
        <v>25</v>
      </c>
      <c r="I534" s="43" t="s">
        <v>26</v>
      </c>
      <c r="J534" s="43" t="s">
        <v>27</v>
      </c>
      <c r="K534" s="365"/>
    </row>
    <row r="535" spans="1:11" ht="15.75" x14ac:dyDescent="0.25">
      <c r="A535" s="2"/>
      <c r="B535" s="81" t="s">
        <v>28</v>
      </c>
      <c r="C535" s="24"/>
      <c r="D535" s="6"/>
      <c r="E535" s="45"/>
      <c r="F535" s="92"/>
      <c r="G535" s="45"/>
      <c r="H535" s="92"/>
      <c r="I535" s="45"/>
      <c r="J535" s="45"/>
      <c r="K535" s="358"/>
    </row>
    <row r="536" spans="1:11" ht="31.5" x14ac:dyDescent="0.25">
      <c r="A536" s="2" t="s">
        <v>170</v>
      </c>
      <c r="B536" s="140"/>
      <c r="C536" s="84" t="s">
        <v>102</v>
      </c>
      <c r="D536" s="16"/>
      <c r="E536" s="15"/>
      <c r="F536" s="19">
        <v>6.5377955517536348</v>
      </c>
      <c r="G536" s="18">
        <v>6.1478468776732251</v>
      </c>
      <c r="H536" s="19">
        <v>35.21304277159966</v>
      </c>
      <c r="I536" s="18">
        <v>223.40633019674937</v>
      </c>
      <c r="J536" s="19">
        <v>0.86</v>
      </c>
      <c r="K536" s="358" t="s">
        <v>171</v>
      </c>
    </row>
    <row r="537" spans="1:11" ht="15.75" x14ac:dyDescent="0.25">
      <c r="A537" s="82"/>
      <c r="B537" s="9" t="s">
        <v>172</v>
      </c>
      <c r="C537" s="84"/>
      <c r="D537" s="16">
        <v>22.5</v>
      </c>
      <c r="E537" s="15">
        <v>22.5</v>
      </c>
      <c r="F537" s="19"/>
      <c r="G537" s="18"/>
      <c r="H537" s="19"/>
      <c r="I537" s="18"/>
      <c r="J537" s="19"/>
      <c r="K537" s="358"/>
    </row>
    <row r="538" spans="1:11" ht="15.75" x14ac:dyDescent="0.25">
      <c r="A538" s="82"/>
      <c r="B538" s="83" t="s">
        <v>33</v>
      </c>
      <c r="C538" s="84"/>
      <c r="D538" s="16">
        <v>90</v>
      </c>
      <c r="E538" s="15">
        <v>90</v>
      </c>
      <c r="F538" s="19"/>
      <c r="G538" s="18"/>
      <c r="H538" s="19"/>
      <c r="I538" s="18"/>
      <c r="J538" s="19"/>
      <c r="K538" s="358"/>
    </row>
    <row r="539" spans="1:11" ht="15.75" x14ac:dyDescent="0.25">
      <c r="A539" s="82"/>
      <c r="B539" s="83" t="s">
        <v>34</v>
      </c>
      <c r="C539" s="84"/>
      <c r="D539" s="16">
        <v>68</v>
      </c>
      <c r="E539" s="15">
        <v>68</v>
      </c>
      <c r="F539" s="19"/>
      <c r="G539" s="18"/>
      <c r="H539" s="19"/>
      <c r="I539" s="18"/>
      <c r="J539" s="19"/>
      <c r="K539" s="358"/>
    </row>
    <row r="540" spans="1:11" ht="15.75" x14ac:dyDescent="0.25">
      <c r="A540" s="82"/>
      <c r="B540" s="83" t="s">
        <v>35</v>
      </c>
      <c r="C540" s="84"/>
      <c r="D540" s="16">
        <v>2.5</v>
      </c>
      <c r="E540" s="15">
        <v>2.5</v>
      </c>
      <c r="F540" s="19"/>
      <c r="G540" s="18"/>
      <c r="H540" s="19"/>
      <c r="I540" s="18"/>
      <c r="J540" s="19"/>
      <c r="K540" s="358"/>
    </row>
    <row r="541" spans="1:11" ht="15.75" x14ac:dyDescent="0.25">
      <c r="A541" s="82"/>
      <c r="B541" s="83" t="s">
        <v>36</v>
      </c>
      <c r="C541" s="84"/>
      <c r="D541" s="16">
        <v>0.5</v>
      </c>
      <c r="E541" s="15">
        <v>0.5</v>
      </c>
      <c r="F541" s="19"/>
      <c r="G541" s="18"/>
      <c r="H541" s="19"/>
      <c r="I541" s="18"/>
      <c r="J541" s="19"/>
      <c r="K541" s="358"/>
    </row>
    <row r="542" spans="1:11" ht="15.75" x14ac:dyDescent="0.25">
      <c r="A542" s="82"/>
      <c r="B542" s="83" t="s">
        <v>37</v>
      </c>
      <c r="C542" s="84"/>
      <c r="D542" s="16">
        <v>3</v>
      </c>
      <c r="E542" s="15">
        <v>3</v>
      </c>
      <c r="F542" s="19"/>
      <c r="G542" s="18"/>
      <c r="H542" s="19"/>
      <c r="I542" s="18"/>
      <c r="J542" s="19"/>
      <c r="K542" s="358"/>
    </row>
    <row r="543" spans="1:11" ht="15.75" x14ac:dyDescent="0.25">
      <c r="A543" s="2" t="s">
        <v>38</v>
      </c>
      <c r="B543" s="9"/>
      <c r="C543" s="20" t="s">
        <v>39</v>
      </c>
      <c r="D543" s="92"/>
      <c r="E543" s="46"/>
      <c r="F543" s="4">
        <v>2.8522522522522524</v>
      </c>
      <c r="G543" s="5">
        <v>2.4126126126126128</v>
      </c>
      <c r="H543" s="5">
        <v>5.9868026394721046</v>
      </c>
      <c r="I543" s="4">
        <v>42.673951696147256</v>
      </c>
      <c r="J543" s="4">
        <v>1.17</v>
      </c>
      <c r="K543" s="358" t="s">
        <v>40</v>
      </c>
    </row>
    <row r="544" spans="1:11" ht="15.75" x14ac:dyDescent="0.25">
      <c r="A544" s="2"/>
      <c r="B544" s="9" t="s">
        <v>41</v>
      </c>
      <c r="C544" s="20"/>
      <c r="D544" s="6">
        <v>2.5</v>
      </c>
      <c r="E544" s="5">
        <v>2.5</v>
      </c>
      <c r="F544" s="6"/>
      <c r="G544" s="5"/>
      <c r="H544" s="6"/>
      <c r="I544" s="5"/>
      <c r="J544" s="5"/>
      <c r="K544" s="358"/>
    </row>
    <row r="545" spans="1:12" ht="15.75" x14ac:dyDescent="0.25">
      <c r="A545" s="2"/>
      <c r="B545" s="9" t="s">
        <v>35</v>
      </c>
      <c r="C545" s="20"/>
      <c r="D545" s="6">
        <v>6</v>
      </c>
      <c r="E545" s="5">
        <v>6</v>
      </c>
      <c r="F545" s="6"/>
      <c r="G545" s="5"/>
      <c r="H545" s="6"/>
      <c r="I545" s="5"/>
      <c r="J545" s="5"/>
      <c r="K545" s="358"/>
    </row>
    <row r="546" spans="1:12" ht="15.75" x14ac:dyDescent="0.25">
      <c r="A546" s="7"/>
      <c r="B546" s="9" t="s">
        <v>33</v>
      </c>
      <c r="C546" s="20"/>
      <c r="D546" s="6">
        <v>90</v>
      </c>
      <c r="E546" s="5">
        <v>90</v>
      </c>
      <c r="F546" s="6"/>
      <c r="G546" s="5"/>
      <c r="H546" s="6"/>
      <c r="I546" s="5"/>
      <c r="J546" s="5"/>
      <c r="K546" s="358"/>
    </row>
    <row r="547" spans="1:12" ht="15.75" x14ac:dyDescent="0.25">
      <c r="A547" s="7"/>
      <c r="B547" s="9" t="s">
        <v>34</v>
      </c>
      <c r="C547" s="20"/>
      <c r="D547" s="6">
        <v>108</v>
      </c>
      <c r="E547" s="5">
        <v>108</v>
      </c>
      <c r="F547" s="6"/>
      <c r="G547" s="5"/>
      <c r="H547" s="6"/>
      <c r="I547" s="5"/>
      <c r="J547" s="5"/>
      <c r="K547" s="358"/>
    </row>
    <row r="548" spans="1:12" s="400" customFormat="1" ht="28.5" customHeight="1" x14ac:dyDescent="0.25">
      <c r="A548" s="255" t="s">
        <v>108</v>
      </c>
      <c r="B548" s="256"/>
      <c r="C548" s="444" t="s">
        <v>543</v>
      </c>
      <c r="D548" s="260"/>
      <c r="E548" s="257"/>
      <c r="F548" s="265">
        <v>4.93</v>
      </c>
      <c r="G548" s="209">
        <v>7.16</v>
      </c>
      <c r="H548" s="208">
        <v>15.49</v>
      </c>
      <c r="I548" s="265">
        <v>146.1</v>
      </c>
      <c r="J548" s="209"/>
      <c r="K548" s="467" t="s">
        <v>109</v>
      </c>
      <c r="L548" s="468"/>
    </row>
    <row r="549" spans="1:12" s="400" customFormat="1" ht="19.5" customHeight="1" x14ac:dyDescent="0.25">
      <c r="A549" s="255"/>
      <c r="B549" s="256" t="s">
        <v>45</v>
      </c>
      <c r="C549" s="257"/>
      <c r="D549" s="260">
        <v>30</v>
      </c>
      <c r="E549" s="257">
        <v>30</v>
      </c>
      <c r="F549" s="265"/>
      <c r="G549" s="209"/>
      <c r="H549" s="209"/>
      <c r="I549" s="265"/>
      <c r="J549" s="265"/>
      <c r="K549" s="180"/>
    </row>
    <row r="550" spans="1:12" s="400" customFormat="1" ht="19.5" customHeight="1" x14ac:dyDescent="0.25">
      <c r="A550" s="255"/>
      <c r="B550" s="256" t="s">
        <v>110</v>
      </c>
      <c r="C550" s="257"/>
      <c r="D550" s="260">
        <v>10.199999999999999</v>
      </c>
      <c r="E550" s="257">
        <v>10</v>
      </c>
      <c r="F550" s="265"/>
      <c r="G550" s="209"/>
      <c r="H550" s="209"/>
      <c r="I550" s="265"/>
      <c r="J550" s="265"/>
      <c r="K550" s="180"/>
    </row>
    <row r="551" spans="1:12" s="400" customFormat="1" ht="19.5" customHeight="1" thickBot="1" x14ac:dyDescent="0.3">
      <c r="A551" s="255"/>
      <c r="B551" s="256" t="s">
        <v>37</v>
      </c>
      <c r="C551" s="257"/>
      <c r="D551" s="260">
        <v>5</v>
      </c>
      <c r="E551" s="257">
        <v>5</v>
      </c>
      <c r="F551" s="265" t="s">
        <v>8</v>
      </c>
      <c r="G551" s="209"/>
      <c r="H551" s="209"/>
      <c r="I551" s="265"/>
      <c r="J551" s="265"/>
      <c r="K551" s="180"/>
    </row>
    <row r="552" spans="1:12" ht="16.5" thickBot="1" x14ac:dyDescent="0.3">
      <c r="A552" s="49" t="s">
        <v>46</v>
      </c>
      <c r="B552" s="96"/>
      <c r="C552" s="51">
        <f>30+15+186+183</f>
        <v>414</v>
      </c>
      <c r="D552" s="22"/>
      <c r="E552" s="23"/>
      <c r="F552" s="10">
        <f>F548+F543+F536</f>
        <v>14.320047804005888</v>
      </c>
      <c r="G552" s="10">
        <f t="shared" ref="G552:J552" si="23">G548+G543+G536</f>
        <v>15.720459490285837</v>
      </c>
      <c r="H552" s="10">
        <f t="shared" si="23"/>
        <v>56.689845411071765</v>
      </c>
      <c r="I552" s="10">
        <f t="shared" si="23"/>
        <v>412.18028189289663</v>
      </c>
      <c r="J552" s="10">
        <f t="shared" si="23"/>
        <v>2.0299999999999998</v>
      </c>
      <c r="K552" s="361"/>
    </row>
    <row r="553" spans="1:12" ht="15.75" x14ac:dyDescent="0.25">
      <c r="A553" s="30"/>
      <c r="B553" s="52" t="s">
        <v>47</v>
      </c>
      <c r="C553" s="24"/>
      <c r="D553" s="89"/>
      <c r="E553" s="21"/>
      <c r="F553" s="89"/>
      <c r="G553" s="21"/>
      <c r="H553" s="89"/>
      <c r="I553" s="21"/>
      <c r="J553" s="21"/>
      <c r="K553" s="358"/>
    </row>
    <row r="554" spans="1:12" ht="16.5" thickBot="1" x14ac:dyDescent="0.3">
      <c r="A554" s="2" t="s">
        <v>352</v>
      </c>
      <c r="B554" s="53"/>
      <c r="C554" s="15">
        <v>100</v>
      </c>
      <c r="D554" s="16">
        <v>100</v>
      </c>
      <c r="E554" s="15">
        <v>100</v>
      </c>
      <c r="F554" s="17">
        <v>0.4</v>
      </c>
      <c r="G554" s="18">
        <v>0.4</v>
      </c>
      <c r="H554" s="19">
        <v>9.8000000000000007</v>
      </c>
      <c r="I554" s="18">
        <v>47</v>
      </c>
      <c r="J554" s="19">
        <v>10</v>
      </c>
      <c r="K554" s="358" t="s">
        <v>49</v>
      </c>
    </row>
    <row r="555" spans="1:12" ht="16.5" thickBot="1" x14ac:dyDescent="0.3">
      <c r="A555" s="49" t="s">
        <v>46</v>
      </c>
      <c r="B555" s="96"/>
      <c r="C555" s="51">
        <v>100</v>
      </c>
      <c r="D555" s="22"/>
      <c r="E555" s="54"/>
      <c r="F555" s="146">
        <f>F554</f>
        <v>0.4</v>
      </c>
      <c r="G555" s="10">
        <f>G554</f>
        <v>0.4</v>
      </c>
      <c r="H555" s="146">
        <f>H554</f>
        <v>9.8000000000000007</v>
      </c>
      <c r="I555" s="10">
        <f>I554</f>
        <v>47</v>
      </c>
      <c r="J555" s="146">
        <f>J554</f>
        <v>10</v>
      </c>
      <c r="K555" s="361"/>
    </row>
    <row r="556" spans="1:12" ht="15.75" x14ac:dyDescent="0.25">
      <c r="A556" s="30"/>
      <c r="B556" s="52" t="s">
        <v>50</v>
      </c>
      <c r="C556" s="24"/>
      <c r="D556" s="161"/>
      <c r="E556" s="97"/>
      <c r="F556" s="89"/>
      <c r="G556" s="21"/>
      <c r="H556" s="89"/>
      <c r="I556" s="21"/>
      <c r="J556" s="46"/>
      <c r="K556" s="358"/>
    </row>
    <row r="557" spans="1:12" s="400" customFormat="1" ht="31.5" customHeight="1" x14ac:dyDescent="0.25">
      <c r="A557" s="461" t="s">
        <v>350</v>
      </c>
      <c r="B557" s="469"/>
      <c r="C557" s="257">
        <v>60</v>
      </c>
      <c r="D557" s="443"/>
      <c r="E557" s="470"/>
      <c r="F557" s="470">
        <v>0.85</v>
      </c>
      <c r="G557" s="470">
        <v>3.66</v>
      </c>
      <c r="H557" s="471">
        <v>5.01</v>
      </c>
      <c r="I557" s="470">
        <v>56.34</v>
      </c>
      <c r="J557" s="471"/>
      <c r="K557" s="472" t="s">
        <v>351</v>
      </c>
    </row>
    <row r="558" spans="1:12" s="400" customFormat="1" ht="15.75" x14ac:dyDescent="0.25">
      <c r="A558" s="461"/>
      <c r="B558" s="469" t="s">
        <v>122</v>
      </c>
      <c r="C558" s="257"/>
      <c r="D558" s="443">
        <v>72.959999999999994</v>
      </c>
      <c r="E558" s="470">
        <v>57</v>
      </c>
      <c r="F558" s="470"/>
      <c r="G558" s="471"/>
      <c r="H558" s="470"/>
      <c r="I558" s="471"/>
      <c r="J558" s="257"/>
      <c r="K558" s="473"/>
    </row>
    <row r="559" spans="1:12" s="400" customFormat="1" ht="15.75" x14ac:dyDescent="0.25">
      <c r="A559" s="461"/>
      <c r="B559" s="469" t="s">
        <v>72</v>
      </c>
      <c r="C559" s="257"/>
      <c r="D559" s="443">
        <v>3.6</v>
      </c>
      <c r="E559" s="470">
        <v>3.6</v>
      </c>
      <c r="F559" s="470"/>
      <c r="G559" s="471"/>
      <c r="H559" s="470"/>
      <c r="I559" s="471"/>
      <c r="J559" s="257"/>
      <c r="K559" s="473"/>
    </row>
    <row r="560" spans="1:12" ht="31.5" x14ac:dyDescent="0.25">
      <c r="A560" s="35" t="s">
        <v>384</v>
      </c>
      <c r="B560" s="9"/>
      <c r="C560" s="62" t="s">
        <v>378</v>
      </c>
      <c r="D560" s="128"/>
      <c r="E560" s="162"/>
      <c r="F560" s="130">
        <v>3.05</v>
      </c>
      <c r="G560" s="58">
        <v>3.76</v>
      </c>
      <c r="H560" s="130">
        <v>15.7</v>
      </c>
      <c r="I560" s="58">
        <v>120.08</v>
      </c>
      <c r="J560" s="130">
        <v>4.1399999999999997</v>
      </c>
      <c r="K560" s="358" t="s">
        <v>228</v>
      </c>
    </row>
    <row r="561" spans="1:11" ht="15.75" x14ac:dyDescent="0.25">
      <c r="A561" s="2"/>
      <c r="B561" s="9" t="s">
        <v>117</v>
      </c>
      <c r="C561" s="62"/>
      <c r="D561" s="25">
        <v>79.8</v>
      </c>
      <c r="E561" s="7">
        <v>60</v>
      </c>
      <c r="F561" s="5"/>
      <c r="G561" s="6"/>
      <c r="H561" s="5"/>
      <c r="I561" s="6"/>
      <c r="J561" s="46"/>
      <c r="K561" s="358"/>
    </row>
    <row r="562" spans="1:11" ht="15.75" x14ac:dyDescent="0.25">
      <c r="A562" s="2"/>
      <c r="B562" s="9" t="s">
        <v>64</v>
      </c>
      <c r="C562" s="62"/>
      <c r="D562" s="25">
        <v>9</v>
      </c>
      <c r="E562" s="4">
        <v>7.2</v>
      </c>
      <c r="F562" s="5"/>
      <c r="G562" s="6"/>
      <c r="H562" s="5"/>
      <c r="I562" s="6"/>
      <c r="J562" s="46"/>
      <c r="K562" s="358"/>
    </row>
    <row r="563" spans="1:11" ht="15.75" x14ac:dyDescent="0.25">
      <c r="A563" s="2"/>
      <c r="B563" s="9" t="s">
        <v>58</v>
      </c>
      <c r="C563" s="62"/>
      <c r="D563" s="25">
        <v>8.6</v>
      </c>
      <c r="E563" s="4">
        <v>7.2</v>
      </c>
      <c r="F563" s="5"/>
      <c r="G563" s="6"/>
      <c r="H563" s="5"/>
      <c r="I563" s="6"/>
      <c r="J563" s="46"/>
      <c r="K563" s="358"/>
    </row>
    <row r="564" spans="1:11" ht="15.75" x14ac:dyDescent="0.25">
      <c r="A564" s="2"/>
      <c r="B564" s="9" t="s">
        <v>66</v>
      </c>
      <c r="C564" s="62"/>
      <c r="D564" s="25">
        <v>1.8</v>
      </c>
      <c r="E564" s="7">
        <v>1.8</v>
      </c>
      <c r="F564" s="5"/>
      <c r="G564" s="6"/>
      <c r="H564" s="5"/>
      <c r="I564" s="6"/>
      <c r="J564" s="46"/>
      <c r="K564" s="358"/>
    </row>
    <row r="565" spans="1:11" ht="15.75" x14ac:dyDescent="0.25">
      <c r="A565" s="2"/>
      <c r="B565" s="48" t="s">
        <v>36</v>
      </c>
      <c r="C565" s="62"/>
      <c r="D565" s="25">
        <v>0.7</v>
      </c>
      <c r="E565" s="7">
        <v>0.7</v>
      </c>
      <c r="F565" s="5"/>
      <c r="G565" s="6"/>
      <c r="H565" s="5"/>
      <c r="I565" s="6"/>
      <c r="J565" s="46"/>
      <c r="K565" s="358"/>
    </row>
    <row r="566" spans="1:11" ht="15.75" x14ac:dyDescent="0.25">
      <c r="A566" s="2"/>
      <c r="B566" s="9" t="s">
        <v>196</v>
      </c>
      <c r="C566" s="62"/>
      <c r="D566" s="25">
        <v>135</v>
      </c>
      <c r="E566" s="7">
        <v>135</v>
      </c>
      <c r="F566" s="5"/>
      <c r="G566" s="6"/>
      <c r="H566" s="5"/>
      <c r="I566" s="6"/>
      <c r="J566" s="46"/>
      <c r="K566" s="358"/>
    </row>
    <row r="567" spans="1:11" ht="15.75" x14ac:dyDescent="0.25">
      <c r="A567" s="2"/>
      <c r="B567" s="9" t="s">
        <v>229</v>
      </c>
      <c r="C567" s="62"/>
      <c r="D567" s="128"/>
      <c r="E567" s="20">
        <v>18</v>
      </c>
      <c r="F567" s="6"/>
      <c r="G567" s="5"/>
      <c r="H567" s="6"/>
      <c r="I567" s="5"/>
      <c r="J567" s="5"/>
      <c r="K567" s="358"/>
    </row>
    <row r="568" spans="1:11" ht="15.75" x14ac:dyDescent="0.25">
      <c r="A568" s="2"/>
      <c r="B568" s="9" t="s">
        <v>138</v>
      </c>
      <c r="C568" s="20"/>
      <c r="D568" s="6">
        <v>5.5</v>
      </c>
      <c r="E568" s="5">
        <v>5.5</v>
      </c>
      <c r="F568" s="6"/>
      <c r="G568" s="5"/>
      <c r="H568" s="6"/>
      <c r="I568" s="5"/>
      <c r="J568" s="46"/>
      <c r="K568" s="358"/>
    </row>
    <row r="569" spans="1:11" ht="15.75" x14ac:dyDescent="0.25">
      <c r="A569" s="2"/>
      <c r="B569" s="9" t="s">
        <v>37</v>
      </c>
      <c r="C569" s="20"/>
      <c r="D569" s="6">
        <v>0.6</v>
      </c>
      <c r="E569" s="5">
        <v>0.6</v>
      </c>
      <c r="F569" s="6"/>
      <c r="G569" s="5"/>
      <c r="H569" s="6"/>
      <c r="I569" s="5"/>
      <c r="J569" s="46"/>
      <c r="K569" s="358"/>
    </row>
    <row r="570" spans="1:11" ht="15.75" x14ac:dyDescent="0.25">
      <c r="A570" s="2"/>
      <c r="B570" s="9" t="s">
        <v>191</v>
      </c>
      <c r="C570" s="20"/>
      <c r="D570" s="6">
        <v>1.9</v>
      </c>
      <c r="E570" s="5">
        <v>1.6</v>
      </c>
      <c r="F570" s="6"/>
      <c r="G570" s="5"/>
      <c r="H570" s="6"/>
      <c r="I570" s="5"/>
      <c r="J570" s="46"/>
      <c r="K570" s="358"/>
    </row>
    <row r="571" spans="1:11" ht="15.75" x14ac:dyDescent="0.25">
      <c r="A571" s="2"/>
      <c r="B571" s="9" t="s">
        <v>77</v>
      </c>
      <c r="C571" s="20"/>
      <c r="D571" s="6">
        <v>8.8000000000000007</v>
      </c>
      <c r="E571" s="5">
        <v>8.8000000000000007</v>
      </c>
      <c r="F571" s="6"/>
      <c r="G571" s="5"/>
      <c r="H571" s="6"/>
      <c r="I571" s="5"/>
      <c r="J571" s="46"/>
      <c r="K571" s="358"/>
    </row>
    <row r="572" spans="1:11" ht="15.75" x14ac:dyDescent="0.25">
      <c r="A572" s="2"/>
      <c r="B572" s="9" t="s">
        <v>204</v>
      </c>
      <c r="C572" s="20"/>
      <c r="D572" s="6">
        <v>0.2</v>
      </c>
      <c r="E572" s="5">
        <v>0.2</v>
      </c>
      <c r="F572" s="6"/>
      <c r="G572" s="5"/>
      <c r="H572" s="6"/>
      <c r="I572" s="5"/>
      <c r="J572" s="46"/>
      <c r="K572" s="358"/>
    </row>
    <row r="573" spans="1:11" ht="15.75" x14ac:dyDescent="0.25">
      <c r="A573" s="2"/>
      <c r="B573" s="9" t="s">
        <v>205</v>
      </c>
      <c r="C573" s="20"/>
      <c r="D573" s="6"/>
      <c r="E573" s="5">
        <v>16.2</v>
      </c>
      <c r="F573" s="6"/>
      <c r="G573" s="5"/>
      <c r="H573" s="6"/>
      <c r="I573" s="5"/>
      <c r="J573" s="46"/>
      <c r="K573" s="358"/>
    </row>
    <row r="574" spans="1:11" ht="15.75" x14ac:dyDescent="0.25">
      <c r="A574" s="2"/>
      <c r="B574" s="9" t="s">
        <v>230</v>
      </c>
      <c r="C574" s="20"/>
      <c r="D574" s="6"/>
      <c r="E574" s="5">
        <v>18</v>
      </c>
      <c r="F574" s="6"/>
      <c r="G574" s="5"/>
      <c r="H574" s="6"/>
      <c r="I574" s="5"/>
      <c r="J574" s="46"/>
      <c r="K574" s="358"/>
    </row>
    <row r="575" spans="1:11" ht="15.75" x14ac:dyDescent="0.25">
      <c r="A575" s="2" t="s">
        <v>385</v>
      </c>
      <c r="B575" s="9"/>
      <c r="C575" s="20" t="s">
        <v>231</v>
      </c>
      <c r="D575" s="6"/>
      <c r="E575" s="5"/>
      <c r="F575" s="6">
        <v>13.55</v>
      </c>
      <c r="G575" s="5">
        <v>8.08</v>
      </c>
      <c r="H575" s="6">
        <v>2.72</v>
      </c>
      <c r="I575" s="5">
        <v>136.31</v>
      </c>
      <c r="J575" s="5">
        <v>2.19</v>
      </c>
      <c r="K575" s="358" t="s">
        <v>232</v>
      </c>
    </row>
    <row r="576" spans="1:11" ht="15.75" x14ac:dyDescent="0.25">
      <c r="A576" s="2"/>
      <c r="B576" s="9" t="s">
        <v>386</v>
      </c>
      <c r="C576" s="20"/>
      <c r="D576" s="6">
        <v>56</v>
      </c>
      <c r="E576" s="5">
        <v>56</v>
      </c>
      <c r="F576" s="6"/>
      <c r="G576" s="5"/>
      <c r="H576" s="6"/>
      <c r="I576" s="5"/>
      <c r="J576" s="5"/>
      <c r="K576" s="358"/>
    </row>
    <row r="577" spans="1:11" ht="15.75" x14ac:dyDescent="0.25">
      <c r="A577" s="2"/>
      <c r="B577" s="9" t="s">
        <v>204</v>
      </c>
      <c r="C577" s="20"/>
      <c r="D577" s="6">
        <v>0.4</v>
      </c>
      <c r="E577" s="5">
        <v>0.4</v>
      </c>
      <c r="F577" s="6"/>
      <c r="G577" s="5"/>
      <c r="H577" s="6"/>
      <c r="I577" s="5"/>
      <c r="J577" s="5"/>
      <c r="K577" s="358"/>
    </row>
    <row r="578" spans="1:11" ht="15.75" x14ac:dyDescent="0.25">
      <c r="A578" s="2"/>
      <c r="B578" s="9" t="s">
        <v>156</v>
      </c>
      <c r="C578" s="20"/>
      <c r="D578" s="6"/>
      <c r="E578" s="5">
        <v>40</v>
      </c>
      <c r="F578" s="6"/>
      <c r="G578" s="5"/>
      <c r="H578" s="6"/>
      <c r="I578" s="5"/>
      <c r="J578" s="5"/>
      <c r="K578" s="358"/>
    </row>
    <row r="579" spans="1:11" ht="15.75" x14ac:dyDescent="0.25">
      <c r="A579" s="2"/>
      <c r="B579" s="9" t="s">
        <v>51</v>
      </c>
      <c r="C579" s="20"/>
      <c r="D579" s="6">
        <v>17.5</v>
      </c>
      <c r="E579" s="5">
        <v>14</v>
      </c>
      <c r="F579" s="6"/>
      <c r="G579" s="5"/>
      <c r="H579" s="6"/>
      <c r="I579" s="5"/>
      <c r="J579" s="5"/>
      <c r="K579" s="358"/>
    </row>
    <row r="580" spans="1:11" ht="15.75" x14ac:dyDescent="0.25">
      <c r="A580" s="2"/>
      <c r="B580" s="9" t="s">
        <v>58</v>
      </c>
      <c r="C580" s="20"/>
      <c r="D580" s="6">
        <v>8.5</v>
      </c>
      <c r="E580" s="5">
        <v>7.1</v>
      </c>
      <c r="F580" s="6"/>
      <c r="G580" s="5"/>
      <c r="H580" s="6"/>
      <c r="I580" s="5"/>
      <c r="J580" s="5"/>
      <c r="K580" s="358"/>
    </row>
    <row r="581" spans="1:11" ht="15.75" x14ac:dyDescent="0.25">
      <c r="A581" s="2"/>
      <c r="B581" s="9" t="s">
        <v>214</v>
      </c>
      <c r="C581" s="20"/>
      <c r="D581" s="6">
        <v>1.2</v>
      </c>
      <c r="E581" s="5">
        <v>1.2</v>
      </c>
      <c r="F581" s="6"/>
      <c r="G581" s="5"/>
      <c r="H581" s="6"/>
      <c r="I581" s="5"/>
      <c r="J581" s="5"/>
      <c r="K581" s="358"/>
    </row>
    <row r="582" spans="1:11" ht="15.75" x14ac:dyDescent="0.25">
      <c r="A582" s="2"/>
      <c r="B582" s="48" t="s">
        <v>72</v>
      </c>
      <c r="C582" s="20"/>
      <c r="D582" s="6">
        <v>2.7</v>
      </c>
      <c r="E582" s="5">
        <v>2.7</v>
      </c>
      <c r="F582" s="6"/>
      <c r="G582" s="5"/>
      <c r="H582" s="6"/>
      <c r="I582" s="5"/>
      <c r="J582" s="5"/>
      <c r="K582" s="358"/>
    </row>
    <row r="583" spans="1:11" ht="15.75" x14ac:dyDescent="0.25">
      <c r="A583" s="2"/>
      <c r="B583" s="9" t="s">
        <v>137</v>
      </c>
      <c r="C583" s="20"/>
      <c r="D583" s="6">
        <v>30</v>
      </c>
      <c r="E583" s="5">
        <v>30</v>
      </c>
      <c r="F583" s="6"/>
      <c r="G583" s="5"/>
      <c r="H583" s="6"/>
      <c r="I583" s="5"/>
      <c r="J583" s="5"/>
      <c r="K583" s="358"/>
    </row>
    <row r="584" spans="1:11" ht="15.75" x14ac:dyDescent="0.25">
      <c r="A584" s="2"/>
      <c r="B584" s="9" t="s">
        <v>138</v>
      </c>
      <c r="C584" s="20"/>
      <c r="D584" s="6">
        <v>2</v>
      </c>
      <c r="E584" s="5">
        <v>2</v>
      </c>
      <c r="F584" s="6"/>
      <c r="G584" s="5"/>
      <c r="H584" s="6"/>
      <c r="I584" s="5"/>
      <c r="J584" s="5"/>
      <c r="K584" s="358"/>
    </row>
    <row r="585" spans="1:11" customFormat="1" ht="51.75" customHeight="1" x14ac:dyDescent="0.25">
      <c r="A585" s="2" t="s">
        <v>523</v>
      </c>
      <c r="B585" s="140"/>
      <c r="C585" s="20" t="s">
        <v>295</v>
      </c>
      <c r="D585" s="6"/>
      <c r="E585" s="5"/>
      <c r="F585" s="6">
        <v>8.66</v>
      </c>
      <c r="G585" s="5">
        <v>3.79</v>
      </c>
      <c r="H585" s="6">
        <v>26.2</v>
      </c>
      <c r="I585" s="5">
        <v>172.4</v>
      </c>
      <c r="J585" s="6"/>
      <c r="K585" s="1" t="s">
        <v>526</v>
      </c>
    </row>
    <row r="586" spans="1:11" customFormat="1" ht="19.5" customHeight="1" x14ac:dyDescent="0.25">
      <c r="A586" s="232"/>
      <c r="B586" s="215" t="s">
        <v>525</v>
      </c>
      <c r="C586" s="233"/>
      <c r="D586" s="225">
        <v>41.8</v>
      </c>
      <c r="E586" s="238">
        <v>41</v>
      </c>
      <c r="F586" s="225"/>
      <c r="G586" s="238"/>
      <c r="H586" s="225"/>
      <c r="I586" s="238"/>
      <c r="J586" s="225"/>
      <c r="K586" s="206"/>
    </row>
    <row r="587" spans="1:11" customFormat="1" ht="19.5" customHeight="1" x14ac:dyDescent="0.25">
      <c r="A587" s="232"/>
      <c r="B587" s="215" t="s">
        <v>117</v>
      </c>
      <c r="C587" s="233"/>
      <c r="D587" s="225">
        <v>59.6</v>
      </c>
      <c r="E587" s="238">
        <v>44.8</v>
      </c>
      <c r="F587" s="225"/>
      <c r="G587" s="238"/>
      <c r="H587" s="225"/>
      <c r="I587" s="238"/>
      <c r="J587" s="225"/>
      <c r="K587" s="206"/>
    </row>
    <row r="588" spans="1:11" customFormat="1" ht="19.5" customHeight="1" x14ac:dyDescent="0.25">
      <c r="A588" s="232"/>
      <c r="B588" s="215" t="s">
        <v>90</v>
      </c>
      <c r="C588" s="233"/>
      <c r="D588" s="225">
        <v>22.4</v>
      </c>
      <c r="E588" s="238">
        <v>21</v>
      </c>
      <c r="F588" s="225"/>
      <c r="G588" s="238"/>
      <c r="H588" s="225"/>
      <c r="I588" s="238"/>
      <c r="J588" s="225"/>
      <c r="K588" s="181"/>
    </row>
    <row r="589" spans="1:11" customFormat="1" ht="19.5" customHeight="1" x14ac:dyDescent="0.25">
      <c r="A589" s="232"/>
      <c r="B589" s="215" t="s">
        <v>206</v>
      </c>
      <c r="C589" s="233"/>
      <c r="D589" s="225">
        <v>0.35</v>
      </c>
      <c r="E589" s="238">
        <v>0.35</v>
      </c>
      <c r="F589" s="225"/>
      <c r="G589" s="238"/>
      <c r="H589" s="225"/>
      <c r="I589" s="238"/>
      <c r="J589" s="225"/>
      <c r="K589" s="181"/>
    </row>
    <row r="590" spans="1:11" customFormat="1" ht="19.5" customHeight="1" x14ac:dyDescent="0.25">
      <c r="A590" s="232"/>
      <c r="B590" s="215" t="s">
        <v>139</v>
      </c>
      <c r="C590" s="233"/>
      <c r="D590" s="225">
        <v>3</v>
      </c>
      <c r="E590" s="238">
        <v>3</v>
      </c>
      <c r="F590" s="238"/>
      <c r="G590" s="238"/>
      <c r="H590" s="225"/>
      <c r="I590" s="238"/>
      <c r="J590" s="225"/>
      <c r="K590" s="181"/>
    </row>
    <row r="591" spans="1:11" ht="15.75" x14ac:dyDescent="0.25">
      <c r="A591" s="9" t="s">
        <v>133</v>
      </c>
      <c r="B591" s="9"/>
      <c r="C591" s="20">
        <v>180</v>
      </c>
      <c r="D591" s="6"/>
      <c r="E591" s="5"/>
      <c r="F591" s="6">
        <v>0.14000000000000001</v>
      </c>
      <c r="G591" s="5">
        <v>0.14000000000000001</v>
      </c>
      <c r="H591" s="6">
        <v>13.2</v>
      </c>
      <c r="I591" s="5">
        <v>55.26</v>
      </c>
      <c r="J591" s="92">
        <v>0.81</v>
      </c>
      <c r="K591" s="358" t="s">
        <v>134</v>
      </c>
    </row>
    <row r="592" spans="1:11" ht="15.75" x14ac:dyDescent="0.25">
      <c r="A592" s="9"/>
      <c r="B592" s="9" t="s">
        <v>135</v>
      </c>
      <c r="C592" s="20"/>
      <c r="D592" s="6">
        <v>31.92</v>
      </c>
      <c r="E592" s="5">
        <v>28</v>
      </c>
      <c r="F592" s="6"/>
      <c r="G592" s="5"/>
      <c r="H592" s="6"/>
      <c r="I592" s="5"/>
      <c r="J592" s="92"/>
      <c r="K592" s="358"/>
    </row>
    <row r="593" spans="1:11" ht="15.75" x14ac:dyDescent="0.25">
      <c r="A593" s="9"/>
      <c r="B593" s="9" t="s">
        <v>77</v>
      </c>
      <c r="C593" s="20"/>
      <c r="D593" s="6">
        <v>183</v>
      </c>
      <c r="E593" s="5">
        <v>183</v>
      </c>
      <c r="F593" s="6"/>
      <c r="G593" s="5"/>
      <c r="H593" s="6"/>
      <c r="I593" s="5"/>
      <c r="J593" s="92"/>
      <c r="K593" s="358"/>
    </row>
    <row r="594" spans="1:11" ht="15.75" x14ac:dyDescent="0.25">
      <c r="A594" s="9"/>
      <c r="B594" s="9" t="s">
        <v>52</v>
      </c>
      <c r="C594" s="20"/>
      <c r="D594" s="6">
        <v>6</v>
      </c>
      <c r="E594" s="5">
        <v>6</v>
      </c>
      <c r="F594" s="6"/>
      <c r="G594" s="5"/>
      <c r="H594" s="6"/>
      <c r="I594" s="5"/>
      <c r="J594" s="92"/>
      <c r="K594" s="358"/>
    </row>
    <row r="595" spans="1:11" ht="24.75" thickBot="1" x14ac:dyDescent="0.3">
      <c r="A595" s="2" t="s">
        <v>69</v>
      </c>
      <c r="B595" s="9"/>
      <c r="C595" s="20">
        <v>25</v>
      </c>
      <c r="D595" s="6">
        <v>25</v>
      </c>
      <c r="E595" s="5">
        <v>25</v>
      </c>
      <c r="F595" s="6">
        <v>1.9</v>
      </c>
      <c r="G595" s="5">
        <v>0.2</v>
      </c>
      <c r="H595" s="6">
        <v>12.3</v>
      </c>
      <c r="I595" s="5">
        <v>58.75</v>
      </c>
      <c r="J595" s="6">
        <v>0</v>
      </c>
      <c r="K595" s="365" t="s">
        <v>78</v>
      </c>
    </row>
    <row r="596" spans="1:11" ht="24.75" thickBot="1" x14ac:dyDescent="0.3">
      <c r="A596" s="39" t="s">
        <v>79</v>
      </c>
      <c r="B596" s="40"/>
      <c r="C596" s="86">
        <v>45</v>
      </c>
      <c r="D596" s="37">
        <v>45</v>
      </c>
      <c r="E596" s="75">
        <v>45</v>
      </c>
      <c r="F596" s="37">
        <v>2.97</v>
      </c>
      <c r="G596" s="75">
        <v>0.54</v>
      </c>
      <c r="H596" s="37">
        <v>17.820000000000004</v>
      </c>
      <c r="I596" s="75">
        <v>89.100000000000009</v>
      </c>
      <c r="J596" s="75"/>
      <c r="K596" s="365" t="s">
        <v>80</v>
      </c>
    </row>
    <row r="597" spans="1:11" ht="16.5" thickBot="1" x14ac:dyDescent="0.3">
      <c r="A597" s="49" t="s">
        <v>46</v>
      </c>
      <c r="B597" s="50"/>
      <c r="C597" s="526">
        <f>C596+C595+C591+143+40+40+C560+C557</f>
        <v>713</v>
      </c>
      <c r="D597" s="22"/>
      <c r="E597" s="23"/>
      <c r="F597" s="79">
        <f>F596+F595+F591+F585+F575+F560+F557</f>
        <v>31.12</v>
      </c>
      <c r="G597" s="79">
        <f t="shared" ref="G597:J597" si="24">G596+G595+G591+G585+G575+G560+G557</f>
        <v>20.169999999999998</v>
      </c>
      <c r="H597" s="79">
        <f t="shared" si="24"/>
        <v>92.950000000000017</v>
      </c>
      <c r="I597" s="79">
        <f t="shared" si="24"/>
        <v>688.24</v>
      </c>
      <c r="J597" s="79">
        <f t="shared" si="24"/>
        <v>7.14</v>
      </c>
      <c r="K597" s="370"/>
    </row>
    <row r="598" spans="1:11" ht="24" customHeight="1" x14ac:dyDescent="0.25">
      <c r="A598" s="9"/>
      <c r="B598" s="163" t="s">
        <v>81</v>
      </c>
      <c r="C598" s="20"/>
      <c r="D598" s="48"/>
      <c r="E598" s="5"/>
      <c r="F598" s="6"/>
      <c r="G598" s="5"/>
      <c r="H598" s="6"/>
      <c r="I598" s="5"/>
      <c r="J598" s="46"/>
      <c r="K598" s="379"/>
    </row>
    <row r="599" spans="1:11" s="522" customFormat="1" ht="44.25" customHeight="1" x14ac:dyDescent="0.25">
      <c r="A599" s="514" t="s">
        <v>527</v>
      </c>
      <c r="B599" s="515"/>
      <c r="C599" s="516" t="s">
        <v>330</v>
      </c>
      <c r="D599" s="517"/>
      <c r="E599" s="518"/>
      <c r="F599" s="519">
        <v>5.85</v>
      </c>
      <c r="G599" s="520">
        <v>2.97</v>
      </c>
      <c r="H599" s="519">
        <v>2.2799999999999998</v>
      </c>
      <c r="I599" s="520">
        <v>63</v>
      </c>
      <c r="J599" s="519"/>
      <c r="K599" s="521" t="s">
        <v>529</v>
      </c>
    </row>
    <row r="600" spans="1:11" s="522" customFormat="1" ht="19.5" customHeight="1" x14ac:dyDescent="0.25">
      <c r="A600" s="514"/>
      <c r="B600" s="523" t="s">
        <v>528</v>
      </c>
      <c r="C600" s="516"/>
      <c r="D600" s="517">
        <v>68.5</v>
      </c>
      <c r="E600" s="518">
        <v>50</v>
      </c>
      <c r="F600" s="519"/>
      <c r="G600" s="520"/>
      <c r="H600" s="519"/>
      <c r="I600" s="520"/>
      <c r="J600" s="519"/>
      <c r="K600" s="521"/>
    </row>
    <row r="601" spans="1:11" s="522" customFormat="1" ht="19.5" customHeight="1" x14ac:dyDescent="0.25">
      <c r="A601" s="514"/>
      <c r="B601" s="523" t="s">
        <v>164</v>
      </c>
      <c r="C601" s="516"/>
      <c r="D601" s="517">
        <v>15</v>
      </c>
      <c r="E601" s="518">
        <v>15</v>
      </c>
      <c r="F601" s="519"/>
      <c r="G601" s="520"/>
      <c r="H601" s="519"/>
      <c r="I601" s="520"/>
      <c r="J601" s="519"/>
      <c r="K601" s="521"/>
    </row>
    <row r="602" spans="1:11" s="522" customFormat="1" ht="19.5" customHeight="1" x14ac:dyDescent="0.25">
      <c r="A602" s="514"/>
      <c r="B602" s="523" t="s">
        <v>51</v>
      </c>
      <c r="C602" s="516"/>
      <c r="D602" s="519">
        <v>10</v>
      </c>
      <c r="E602" s="518">
        <v>8</v>
      </c>
      <c r="F602" s="519"/>
      <c r="G602" s="520"/>
      <c r="H602" s="519"/>
      <c r="I602" s="520"/>
      <c r="J602" s="519"/>
      <c r="K602" s="521"/>
    </row>
    <row r="603" spans="1:11" s="522" customFormat="1" ht="19.5" customHeight="1" x14ac:dyDescent="0.25">
      <c r="A603" s="514"/>
      <c r="B603" s="523" t="s">
        <v>214</v>
      </c>
      <c r="C603" s="516"/>
      <c r="D603" s="519">
        <v>1.6</v>
      </c>
      <c r="E603" s="520">
        <v>1.6</v>
      </c>
      <c r="F603" s="519"/>
      <c r="G603" s="520"/>
      <c r="H603" s="519"/>
      <c r="I603" s="520"/>
      <c r="J603" s="519"/>
      <c r="K603" s="521"/>
    </row>
    <row r="604" spans="1:11" s="522" customFormat="1" ht="19.5" customHeight="1" x14ac:dyDescent="0.25">
      <c r="A604" s="514"/>
      <c r="B604" s="523" t="s">
        <v>118</v>
      </c>
      <c r="C604" s="516"/>
      <c r="D604" s="519">
        <v>4.8</v>
      </c>
      <c r="E604" s="520">
        <v>4</v>
      </c>
      <c r="F604" s="519"/>
      <c r="G604" s="520"/>
      <c r="H604" s="519"/>
      <c r="I604" s="520"/>
      <c r="J604" s="519"/>
      <c r="K604" s="521"/>
    </row>
    <row r="605" spans="1:11" s="522" customFormat="1" ht="19.5" customHeight="1" x14ac:dyDescent="0.25">
      <c r="A605" s="514"/>
      <c r="B605" s="523" t="s">
        <v>72</v>
      </c>
      <c r="C605" s="516"/>
      <c r="D605" s="519">
        <v>2</v>
      </c>
      <c r="E605" s="518">
        <v>2</v>
      </c>
      <c r="F605" s="519"/>
      <c r="G605" s="520"/>
      <c r="H605" s="519"/>
      <c r="I605" s="520"/>
      <c r="J605" s="519"/>
      <c r="K605" s="521"/>
    </row>
    <row r="606" spans="1:11" s="522" customFormat="1" ht="19.5" customHeight="1" x14ac:dyDescent="0.25">
      <c r="A606" s="514"/>
      <c r="B606" s="523" t="s">
        <v>506</v>
      </c>
      <c r="C606" s="516"/>
      <c r="D606" s="517">
        <v>0.2</v>
      </c>
      <c r="E606" s="518">
        <v>0.2</v>
      </c>
      <c r="F606" s="519"/>
      <c r="G606" s="520"/>
      <c r="H606" s="519"/>
      <c r="I606" s="520"/>
      <c r="J606" s="519"/>
      <c r="K606" s="521"/>
    </row>
    <row r="607" spans="1:11" ht="31.5" x14ac:dyDescent="0.25">
      <c r="A607" s="2" t="s">
        <v>241</v>
      </c>
      <c r="B607" s="9"/>
      <c r="C607" s="20" t="s">
        <v>242</v>
      </c>
      <c r="D607" s="6"/>
      <c r="E607" s="5"/>
      <c r="F607" s="6">
        <v>3.1428090909090911</v>
      </c>
      <c r="G607" s="5">
        <v>5.4628363636363639</v>
      </c>
      <c r="H607" s="6">
        <v>32.560627272727274</v>
      </c>
      <c r="I607" s="4">
        <v>192.01000000000002</v>
      </c>
      <c r="J607" s="46"/>
      <c r="K607" s="358" t="s">
        <v>243</v>
      </c>
    </row>
    <row r="608" spans="1:11" ht="15.75" x14ac:dyDescent="0.25">
      <c r="A608" s="2"/>
      <c r="B608" s="53" t="s">
        <v>31</v>
      </c>
      <c r="C608" s="20"/>
      <c r="D608" s="6">
        <v>46.8</v>
      </c>
      <c r="E608" s="5">
        <v>46.8</v>
      </c>
      <c r="F608" s="6"/>
      <c r="G608" s="5"/>
      <c r="H608" s="6"/>
      <c r="I608" s="4"/>
      <c r="J608" s="46"/>
      <c r="K608" s="358"/>
    </row>
    <row r="609" spans="1:11" ht="15.75" x14ac:dyDescent="0.25">
      <c r="A609" s="2"/>
      <c r="B609" s="53" t="s">
        <v>36</v>
      </c>
      <c r="C609" s="20"/>
      <c r="D609" s="6">
        <v>0.6</v>
      </c>
      <c r="E609" s="5">
        <v>0.6</v>
      </c>
      <c r="F609" s="6"/>
      <c r="G609" s="5"/>
      <c r="H609" s="6"/>
      <c r="I609" s="4"/>
      <c r="J609" s="46"/>
      <c r="K609" s="358"/>
    </row>
    <row r="610" spans="1:11" ht="15.75" x14ac:dyDescent="0.25">
      <c r="A610" s="2"/>
      <c r="B610" s="53" t="s">
        <v>244</v>
      </c>
      <c r="C610" s="20"/>
      <c r="D610" s="6">
        <v>281.7</v>
      </c>
      <c r="E610" s="5">
        <v>281.7</v>
      </c>
      <c r="F610" s="6"/>
      <c r="G610" s="5"/>
      <c r="H610" s="6"/>
      <c r="I610" s="4"/>
      <c r="J610" s="46"/>
      <c r="K610" s="358"/>
    </row>
    <row r="611" spans="1:11" ht="15.75" x14ac:dyDescent="0.25">
      <c r="A611" s="2"/>
      <c r="B611" s="53" t="s">
        <v>37</v>
      </c>
      <c r="C611" s="20"/>
      <c r="D611" s="6">
        <v>2</v>
      </c>
      <c r="E611" s="5">
        <v>2</v>
      </c>
      <c r="F611" s="6"/>
      <c r="G611" s="5"/>
      <c r="H611" s="6"/>
      <c r="I611" s="4"/>
      <c r="J611" s="46"/>
      <c r="K611" s="358"/>
    </row>
    <row r="612" spans="1:11" ht="15.75" x14ac:dyDescent="0.25">
      <c r="A612" s="2" t="s">
        <v>166</v>
      </c>
      <c r="B612" s="9"/>
      <c r="C612" s="20" t="s">
        <v>39</v>
      </c>
      <c r="D612" s="25"/>
      <c r="E612" s="20"/>
      <c r="F612" s="6">
        <v>0.61020000000000008</v>
      </c>
      <c r="G612" s="5">
        <v>0.25020000000000003</v>
      </c>
      <c r="H612" s="6">
        <v>18.684000000000001</v>
      </c>
      <c r="I612" s="5">
        <v>79.38000000000001</v>
      </c>
      <c r="J612" s="25">
        <v>90</v>
      </c>
      <c r="K612" s="358" t="s">
        <v>167</v>
      </c>
    </row>
    <row r="613" spans="1:11" ht="15.75" x14ac:dyDescent="0.25">
      <c r="A613" s="2"/>
      <c r="B613" s="9" t="s">
        <v>226</v>
      </c>
      <c r="C613" s="20"/>
      <c r="D613" s="25">
        <v>18.399999999999999</v>
      </c>
      <c r="E613" s="20">
        <v>18</v>
      </c>
      <c r="F613" s="6"/>
      <c r="G613" s="5"/>
      <c r="H613" s="6"/>
      <c r="I613" s="5"/>
      <c r="J613" s="25"/>
      <c r="K613" s="358"/>
    </row>
    <row r="614" spans="1:11" ht="15.75" x14ac:dyDescent="0.25">
      <c r="A614" s="2"/>
      <c r="B614" s="9" t="s">
        <v>52</v>
      </c>
      <c r="C614" s="20"/>
      <c r="D614" s="25">
        <v>6</v>
      </c>
      <c r="E614" s="20">
        <v>6</v>
      </c>
      <c r="F614" s="6"/>
      <c r="G614" s="5"/>
      <c r="H614" s="6"/>
      <c r="I614" s="5"/>
      <c r="J614" s="25"/>
      <c r="K614" s="358"/>
    </row>
    <row r="615" spans="1:11" ht="16.5" thickBot="1" x14ac:dyDescent="0.3">
      <c r="A615" s="2"/>
      <c r="B615" s="9" t="s">
        <v>77</v>
      </c>
      <c r="C615" s="20"/>
      <c r="D615" s="25">
        <v>180</v>
      </c>
      <c r="E615" s="20">
        <v>180</v>
      </c>
      <c r="F615" s="6"/>
      <c r="G615" s="5"/>
      <c r="H615" s="6"/>
      <c r="I615" s="5"/>
      <c r="J615" s="25"/>
      <c r="K615" s="358"/>
    </row>
    <row r="616" spans="1:11" ht="16.5" thickBot="1" x14ac:dyDescent="0.3">
      <c r="A616" s="49" t="s">
        <v>46</v>
      </c>
      <c r="B616" s="96"/>
      <c r="C616" s="51">
        <f>186+132+40+20</f>
        <v>378</v>
      </c>
      <c r="D616" s="22"/>
      <c r="E616" s="23"/>
      <c r="F616" s="10">
        <f>F612+F607+F599</f>
        <v>9.6030090909090902</v>
      </c>
      <c r="G616" s="10">
        <f t="shared" ref="G616:J616" si="25">G612+G607+G599</f>
        <v>8.683036363636365</v>
      </c>
      <c r="H616" s="10">
        <f t="shared" si="25"/>
        <v>53.524627272727272</v>
      </c>
      <c r="I616" s="10">
        <f t="shared" si="25"/>
        <v>334.39000000000004</v>
      </c>
      <c r="J616" s="10">
        <f t="shared" si="25"/>
        <v>90</v>
      </c>
      <c r="K616" s="361"/>
    </row>
    <row r="617" spans="1:11" ht="16.5" thickBot="1" x14ac:dyDescent="0.3">
      <c r="A617" s="49" t="s">
        <v>97</v>
      </c>
      <c r="B617" s="164"/>
      <c r="C617" s="526">
        <f>C616+C597+C555+C552</f>
        <v>1605</v>
      </c>
      <c r="D617" s="51"/>
      <c r="E617" s="51"/>
      <c r="F617" s="10">
        <f>F616+F597+F555+F552</f>
        <v>55.443056894914974</v>
      </c>
      <c r="G617" s="10">
        <f t="shared" ref="G617:J617" si="26">G616+G597+G555+G552</f>
        <v>44.973495853922202</v>
      </c>
      <c r="H617" s="10">
        <f t="shared" si="26"/>
        <v>212.96447268379904</v>
      </c>
      <c r="I617" s="10">
        <f t="shared" si="26"/>
        <v>1481.8102818928967</v>
      </c>
      <c r="J617" s="10">
        <f t="shared" si="26"/>
        <v>109.17</v>
      </c>
      <c r="K617" s="381"/>
    </row>
    <row r="618" spans="1:11" ht="15.75" x14ac:dyDescent="0.25">
      <c r="A618" s="48"/>
      <c r="B618" s="48"/>
      <c r="C618" s="87"/>
      <c r="D618" s="88"/>
      <c r="E618" s="6"/>
      <c r="F618" s="58"/>
      <c r="G618" s="58"/>
      <c r="H618" s="58"/>
      <c r="I618" s="58"/>
      <c r="J618" s="122"/>
      <c r="K618" s="372"/>
    </row>
    <row r="619" spans="1:11" ht="15.75" x14ac:dyDescent="0.25">
      <c r="A619" s="48"/>
      <c r="B619" s="48"/>
      <c r="C619" s="87"/>
      <c r="D619" s="88"/>
      <c r="E619" s="6"/>
      <c r="F619" s="58"/>
      <c r="G619" s="58"/>
      <c r="H619" s="58"/>
      <c r="I619" s="58"/>
      <c r="J619" s="58"/>
      <c r="K619" s="359"/>
    </row>
    <row r="620" spans="1:11" ht="16.5" thickBot="1" x14ac:dyDescent="0.3">
      <c r="A620" s="81" t="s">
        <v>235</v>
      </c>
      <c r="B620" s="48"/>
      <c r="C620" s="48"/>
      <c r="D620" s="91"/>
      <c r="E620" s="92"/>
      <c r="F620" s="92"/>
      <c r="G620" s="92"/>
      <c r="H620" s="92"/>
      <c r="I620" s="93"/>
      <c r="J620" s="93"/>
      <c r="K620" s="367"/>
    </row>
    <row r="621" spans="1:11" ht="21" customHeight="1" x14ac:dyDescent="0.25">
      <c r="A621" s="30" t="s">
        <v>10</v>
      </c>
      <c r="B621" s="31"/>
      <c r="C621" s="24" t="s">
        <v>11</v>
      </c>
      <c r="D621" s="89" t="s">
        <v>12</v>
      </c>
      <c r="E621" s="21" t="s">
        <v>12</v>
      </c>
      <c r="F621" s="545" t="s">
        <v>13</v>
      </c>
      <c r="G621" s="546"/>
      <c r="H621" s="547"/>
      <c r="I621" s="33" t="s">
        <v>14</v>
      </c>
      <c r="J621" s="34" t="s">
        <v>15</v>
      </c>
      <c r="K621" s="368" t="s">
        <v>16</v>
      </c>
    </row>
    <row r="622" spans="1:11" ht="16.5" thickBot="1" x14ac:dyDescent="0.3">
      <c r="A622" s="35" t="s">
        <v>17</v>
      </c>
      <c r="B622" s="25"/>
      <c r="C622" s="20" t="s">
        <v>18</v>
      </c>
      <c r="D622" s="6" t="s">
        <v>19</v>
      </c>
      <c r="E622" s="5" t="s">
        <v>19</v>
      </c>
      <c r="F622" s="37"/>
      <c r="G622" s="37"/>
      <c r="H622" s="37"/>
      <c r="I622" s="4" t="s">
        <v>20</v>
      </c>
      <c r="J622" s="4"/>
      <c r="K622" s="369"/>
    </row>
    <row r="623" spans="1:11" ht="16.5" thickBot="1" x14ac:dyDescent="0.3">
      <c r="A623" s="39"/>
      <c r="B623" s="40"/>
      <c r="C623" s="86"/>
      <c r="D623" s="138" t="s">
        <v>21</v>
      </c>
      <c r="E623" s="42" t="s">
        <v>22</v>
      </c>
      <c r="F623" s="160" t="s">
        <v>23</v>
      </c>
      <c r="G623" s="42" t="s">
        <v>24</v>
      </c>
      <c r="H623" s="138" t="s">
        <v>25</v>
      </c>
      <c r="I623" s="43" t="s">
        <v>26</v>
      </c>
      <c r="J623" s="43" t="s">
        <v>27</v>
      </c>
      <c r="K623" s="365"/>
    </row>
    <row r="624" spans="1:11" ht="15.75" x14ac:dyDescent="0.25">
      <c r="A624" s="30"/>
      <c r="B624" s="52" t="s">
        <v>28</v>
      </c>
      <c r="C624" s="24"/>
      <c r="D624" s="89"/>
      <c r="E624" s="45"/>
      <c r="F624" s="90"/>
      <c r="G624" s="45"/>
      <c r="H624" s="90"/>
      <c r="I624" s="45"/>
      <c r="J624" s="90"/>
      <c r="K624" s="358"/>
    </row>
    <row r="625" spans="1:11" ht="31.5" x14ac:dyDescent="0.25">
      <c r="A625" s="2" t="s">
        <v>236</v>
      </c>
      <c r="B625" s="9"/>
      <c r="C625" s="20" t="s">
        <v>102</v>
      </c>
      <c r="D625" s="6"/>
      <c r="E625" s="5"/>
      <c r="F625" s="6">
        <v>5.4510000000000005</v>
      </c>
      <c r="G625" s="5">
        <v>5.2920000000000007</v>
      </c>
      <c r="H625" s="6">
        <v>29.058000000000003</v>
      </c>
      <c r="I625" s="5">
        <v>186.3</v>
      </c>
      <c r="J625" s="6">
        <v>1.05</v>
      </c>
      <c r="K625" s="358" t="s">
        <v>237</v>
      </c>
    </row>
    <row r="626" spans="1:11" ht="15.75" x14ac:dyDescent="0.25">
      <c r="A626" s="2"/>
      <c r="B626" s="9" t="s">
        <v>144</v>
      </c>
      <c r="C626" s="20"/>
      <c r="D626" s="6">
        <v>22.5</v>
      </c>
      <c r="E626" s="5">
        <v>22.5</v>
      </c>
      <c r="F626" s="6"/>
      <c r="G626" s="5"/>
      <c r="H626" s="6"/>
      <c r="I626" s="5"/>
      <c r="J626" s="6"/>
      <c r="K626" s="358"/>
    </row>
    <row r="627" spans="1:11" ht="15.75" x14ac:dyDescent="0.25">
      <c r="A627" s="2"/>
      <c r="B627" s="9" t="s">
        <v>33</v>
      </c>
      <c r="C627" s="20"/>
      <c r="D627" s="6">
        <v>158</v>
      </c>
      <c r="E627" s="5">
        <v>158</v>
      </c>
      <c r="F627" s="6"/>
      <c r="G627" s="5"/>
      <c r="H627" s="6"/>
      <c r="I627" s="5"/>
      <c r="J627" s="6"/>
      <c r="K627" s="358"/>
    </row>
    <row r="628" spans="1:11" ht="15.75" x14ac:dyDescent="0.25">
      <c r="A628" s="2"/>
      <c r="B628" s="9" t="s">
        <v>35</v>
      </c>
      <c r="C628" s="20"/>
      <c r="D628" s="6">
        <v>2.5</v>
      </c>
      <c r="E628" s="5">
        <v>2.5</v>
      </c>
      <c r="F628" s="6"/>
      <c r="G628" s="5"/>
      <c r="H628" s="6"/>
      <c r="I628" s="5"/>
      <c r="J628" s="6"/>
      <c r="K628" s="358"/>
    </row>
    <row r="629" spans="1:11" ht="15.75" x14ac:dyDescent="0.25">
      <c r="A629" s="2"/>
      <c r="B629" s="48" t="s">
        <v>36</v>
      </c>
      <c r="C629" s="20"/>
      <c r="D629" s="6">
        <v>0.5</v>
      </c>
      <c r="E629" s="5">
        <v>0.5</v>
      </c>
      <c r="F629" s="6"/>
      <c r="G629" s="5"/>
      <c r="H629" s="6"/>
      <c r="I629" s="5"/>
      <c r="J629" s="6"/>
      <c r="K629" s="358"/>
    </row>
    <row r="630" spans="1:11" ht="15.75" x14ac:dyDescent="0.25">
      <c r="A630" s="2"/>
      <c r="B630" s="9" t="s">
        <v>37</v>
      </c>
      <c r="C630" s="20"/>
      <c r="D630" s="6">
        <v>3</v>
      </c>
      <c r="E630" s="5">
        <v>3</v>
      </c>
      <c r="F630" s="6"/>
      <c r="G630" s="5"/>
      <c r="H630" s="6"/>
      <c r="I630" s="5"/>
      <c r="J630" s="6"/>
      <c r="K630" s="358"/>
    </row>
    <row r="631" spans="1:11" ht="24" x14ac:dyDescent="0.25">
      <c r="A631" s="2" t="s">
        <v>105</v>
      </c>
      <c r="B631" s="9"/>
      <c r="C631" s="20" t="s">
        <v>39</v>
      </c>
      <c r="D631" s="92"/>
      <c r="E631" s="46"/>
      <c r="F631" s="6">
        <v>3.6672661870503602</v>
      </c>
      <c r="G631" s="5">
        <v>3.1870503597122304</v>
      </c>
      <c r="H631" s="6">
        <v>5.9868026394721046</v>
      </c>
      <c r="I631" s="5">
        <v>58.82729928834376</v>
      </c>
      <c r="J631" s="6">
        <v>1.43</v>
      </c>
      <c r="K631" s="358" t="s">
        <v>195</v>
      </c>
    </row>
    <row r="632" spans="1:11" ht="15.75" x14ac:dyDescent="0.25">
      <c r="A632" s="2"/>
      <c r="B632" s="9" t="s">
        <v>107</v>
      </c>
      <c r="C632" s="20"/>
      <c r="D632" s="6">
        <v>2</v>
      </c>
      <c r="E632" s="5">
        <v>2</v>
      </c>
      <c r="F632" s="6"/>
      <c r="G632" s="5"/>
      <c r="H632" s="6"/>
      <c r="I632" s="5"/>
      <c r="J632" s="6"/>
      <c r="K632" s="358"/>
    </row>
    <row r="633" spans="1:11" ht="15.75" x14ac:dyDescent="0.25">
      <c r="A633" s="2"/>
      <c r="B633" s="9" t="s">
        <v>35</v>
      </c>
      <c r="C633" s="20"/>
      <c r="D633" s="6">
        <v>6</v>
      </c>
      <c r="E633" s="5">
        <v>6</v>
      </c>
      <c r="F633" s="6"/>
      <c r="G633" s="5"/>
      <c r="H633" s="6"/>
      <c r="I633" s="5"/>
      <c r="J633" s="6"/>
      <c r="K633" s="358"/>
    </row>
    <row r="634" spans="1:11" ht="15.75" x14ac:dyDescent="0.25">
      <c r="A634" s="7"/>
      <c r="B634" s="9" t="s">
        <v>33</v>
      </c>
      <c r="C634" s="20"/>
      <c r="D634" s="6">
        <v>110</v>
      </c>
      <c r="E634" s="5">
        <v>110</v>
      </c>
      <c r="F634" s="6"/>
      <c r="G634" s="5"/>
      <c r="H634" s="6"/>
      <c r="I634" s="5"/>
      <c r="J634" s="6"/>
      <c r="K634" s="358"/>
    </row>
    <row r="635" spans="1:11" ht="15.75" x14ac:dyDescent="0.25">
      <c r="A635" s="7"/>
      <c r="B635" s="9" t="s">
        <v>34</v>
      </c>
      <c r="C635" s="20"/>
      <c r="D635" s="6">
        <v>80</v>
      </c>
      <c r="E635" s="5">
        <v>80</v>
      </c>
      <c r="F635" s="6"/>
      <c r="G635" s="5"/>
      <c r="H635" s="6"/>
      <c r="I635" s="5"/>
      <c r="J635" s="6"/>
      <c r="K635" s="358"/>
    </row>
    <row r="636" spans="1:11" s="412" customFormat="1" ht="15.75" x14ac:dyDescent="0.25">
      <c r="A636" s="64" t="s">
        <v>42</v>
      </c>
      <c r="B636" s="3"/>
      <c r="C636" s="66" t="s">
        <v>43</v>
      </c>
      <c r="D636" s="437"/>
      <c r="E636" s="417"/>
      <c r="F636" s="69">
        <v>2.29</v>
      </c>
      <c r="G636" s="68">
        <v>4.5</v>
      </c>
      <c r="H636" s="67">
        <v>15.489999999999997</v>
      </c>
      <c r="I636" s="69">
        <v>111.59999999999998</v>
      </c>
      <c r="J636" s="69"/>
      <c r="K636" s="363" t="s">
        <v>44</v>
      </c>
    </row>
    <row r="637" spans="1:11" s="412" customFormat="1" ht="15.75" x14ac:dyDescent="0.25">
      <c r="A637" s="64"/>
      <c r="B637" s="3" t="s">
        <v>45</v>
      </c>
      <c r="C637" s="66"/>
      <c r="D637" s="69">
        <v>30</v>
      </c>
      <c r="E637" s="68">
        <v>30</v>
      </c>
      <c r="F637" s="69"/>
      <c r="G637" s="68"/>
      <c r="H637" s="68"/>
      <c r="I637" s="69"/>
      <c r="J637" s="69"/>
      <c r="K637" s="363"/>
    </row>
    <row r="638" spans="1:11" s="412" customFormat="1" ht="16.5" thickBot="1" x14ac:dyDescent="0.3">
      <c r="A638" s="64"/>
      <c r="B638" s="3" t="s">
        <v>37</v>
      </c>
      <c r="C638" s="66"/>
      <c r="D638" s="69">
        <v>5</v>
      </c>
      <c r="E638" s="68">
        <v>5</v>
      </c>
      <c r="F638" s="69" t="s">
        <v>8</v>
      </c>
      <c r="G638" s="68"/>
      <c r="H638" s="68"/>
      <c r="I638" s="69"/>
      <c r="J638" s="69"/>
      <c r="K638" s="363"/>
    </row>
    <row r="639" spans="1:11" s="412" customFormat="1" ht="16.5" thickBot="1" x14ac:dyDescent="0.3">
      <c r="A639" s="426" t="s">
        <v>46</v>
      </c>
      <c r="B639" s="438"/>
      <c r="C639" s="428">
        <v>404</v>
      </c>
      <c r="D639" s="429"/>
      <c r="E639" s="430"/>
      <c r="F639" s="439">
        <f>F625+F631+F636</f>
        <v>11.408266187050362</v>
      </c>
      <c r="G639" s="431">
        <f t="shared" ref="G639:J639" si="27">G625+G631+G636</f>
        <v>12.979050359712231</v>
      </c>
      <c r="H639" s="439">
        <f t="shared" si="27"/>
        <v>50.534802639472105</v>
      </c>
      <c r="I639" s="431">
        <f t="shared" si="27"/>
        <v>356.72729928834377</v>
      </c>
      <c r="J639" s="439">
        <f t="shared" si="27"/>
        <v>2.48</v>
      </c>
      <c r="K639" s="440"/>
    </row>
    <row r="640" spans="1:11" ht="15.75" x14ac:dyDescent="0.25">
      <c r="A640" s="2"/>
      <c r="B640" s="81" t="s">
        <v>47</v>
      </c>
      <c r="C640" s="20"/>
      <c r="D640" s="6"/>
      <c r="E640" s="21"/>
      <c r="F640" s="6"/>
      <c r="G640" s="5"/>
      <c r="H640" s="6"/>
      <c r="I640" s="21"/>
      <c r="J640" s="6"/>
      <c r="K640" s="358"/>
    </row>
    <row r="641" spans="1:11" customFormat="1" ht="19.5" customHeight="1" x14ac:dyDescent="0.25">
      <c r="A641" s="232" t="s">
        <v>82</v>
      </c>
      <c r="B641" s="215"/>
      <c r="C641" s="233" t="s">
        <v>102</v>
      </c>
      <c r="D641" s="224"/>
      <c r="E641" s="233"/>
      <c r="F641" s="225">
        <v>5.22</v>
      </c>
      <c r="G641" s="238">
        <v>4.5</v>
      </c>
      <c r="H641" s="225">
        <v>10.19</v>
      </c>
      <c r="I641" s="238">
        <v>102</v>
      </c>
      <c r="J641" s="224">
        <v>1.05</v>
      </c>
      <c r="K641" s="181" t="s">
        <v>222</v>
      </c>
    </row>
    <row r="642" spans="1:11" customFormat="1" ht="39" customHeight="1" x14ac:dyDescent="0.25">
      <c r="A642" s="215" t="s">
        <v>500</v>
      </c>
      <c r="B642" s="215" t="s">
        <v>84</v>
      </c>
      <c r="C642" s="233"/>
      <c r="D642" s="224">
        <v>185</v>
      </c>
      <c r="E642" s="233">
        <v>180</v>
      </c>
      <c r="F642" s="224"/>
      <c r="G642" s="233"/>
      <c r="H642" s="224"/>
      <c r="I642" s="233"/>
      <c r="J642" s="224"/>
      <c r="K642" s="181"/>
    </row>
    <row r="643" spans="1:11" customFormat="1" ht="21" customHeight="1" thickBot="1" x14ac:dyDescent="0.3">
      <c r="A643" s="215"/>
      <c r="B643" s="215" t="s">
        <v>145</v>
      </c>
      <c r="C643" s="233"/>
      <c r="D643" s="224">
        <v>3</v>
      </c>
      <c r="E643" s="233">
        <v>3</v>
      </c>
      <c r="F643" s="224"/>
      <c r="G643" s="233"/>
      <c r="H643" s="224"/>
      <c r="I643" s="233"/>
      <c r="J643" s="224"/>
      <c r="K643" s="181"/>
    </row>
    <row r="644" spans="1:11" ht="16.5" thickBot="1" x14ac:dyDescent="0.3">
      <c r="A644" s="49" t="s">
        <v>46</v>
      </c>
      <c r="B644" s="96"/>
      <c r="C644" s="51">
        <v>183</v>
      </c>
      <c r="D644" s="26"/>
      <c r="E644" s="54"/>
      <c r="F644" s="10">
        <f>F641</f>
        <v>5.22</v>
      </c>
      <c r="G644" s="10">
        <f t="shared" ref="G644:J644" si="28">G641</f>
        <v>4.5</v>
      </c>
      <c r="H644" s="10">
        <f t="shared" si="28"/>
        <v>10.19</v>
      </c>
      <c r="I644" s="10">
        <f t="shared" si="28"/>
        <v>102</v>
      </c>
      <c r="J644" s="10">
        <f t="shared" si="28"/>
        <v>1.05</v>
      </c>
      <c r="K644" s="361"/>
    </row>
    <row r="645" spans="1:11" ht="15.75" x14ac:dyDescent="0.25">
      <c r="A645" s="30"/>
      <c r="B645" s="52" t="s">
        <v>50</v>
      </c>
      <c r="C645" s="24"/>
      <c r="D645" s="89"/>
      <c r="E645" s="97"/>
      <c r="F645" s="89"/>
      <c r="G645" s="21"/>
      <c r="H645" s="89"/>
      <c r="I645" s="33"/>
      <c r="J645" s="45"/>
      <c r="K645" s="358"/>
    </row>
    <row r="646" spans="1:11" s="400" customFormat="1" ht="30" customHeight="1" x14ac:dyDescent="0.25">
      <c r="A646" s="3" t="s">
        <v>548</v>
      </c>
      <c r="B646" s="396"/>
      <c r="C646" s="397">
        <v>60</v>
      </c>
      <c r="D646" s="398"/>
      <c r="E646" s="397"/>
      <c r="F646" s="398">
        <v>0.65</v>
      </c>
      <c r="G646" s="397">
        <v>0.11</v>
      </c>
      <c r="H646" s="398">
        <v>5.18</v>
      </c>
      <c r="I646" s="397">
        <v>24.24</v>
      </c>
      <c r="J646" s="398"/>
      <c r="K646" s="399" t="s">
        <v>370</v>
      </c>
    </row>
    <row r="647" spans="1:11" s="400" customFormat="1" ht="19.5" customHeight="1" x14ac:dyDescent="0.25">
      <c r="A647" s="396"/>
      <c r="B647" s="396" t="s">
        <v>64</v>
      </c>
      <c r="C647" s="397"/>
      <c r="D647" s="401">
        <v>57.25</v>
      </c>
      <c r="E647" s="402">
        <v>45.8</v>
      </c>
      <c r="F647" s="398"/>
      <c r="G647" s="397"/>
      <c r="H647" s="398"/>
      <c r="I647" s="397"/>
      <c r="J647" s="398"/>
      <c r="K647" s="397"/>
    </row>
    <row r="648" spans="1:11" s="400" customFormat="1" ht="19.5" customHeight="1" x14ac:dyDescent="0.25">
      <c r="A648" s="396"/>
      <c r="B648" s="396" t="s">
        <v>369</v>
      </c>
      <c r="C648" s="397"/>
      <c r="D648" s="401">
        <v>17.100000000000001</v>
      </c>
      <c r="E648" s="402">
        <v>15</v>
      </c>
      <c r="F648" s="398"/>
      <c r="G648" s="397"/>
      <c r="H648" s="398"/>
      <c r="I648" s="397"/>
      <c r="J648" s="398"/>
      <c r="K648" s="397"/>
    </row>
    <row r="649" spans="1:11" s="400" customFormat="1" ht="19.5" customHeight="1" x14ac:dyDescent="0.25">
      <c r="A649" s="396"/>
      <c r="B649" s="396" t="s">
        <v>224</v>
      </c>
      <c r="C649" s="397"/>
      <c r="D649" s="401">
        <v>3</v>
      </c>
      <c r="E649" s="402">
        <v>3</v>
      </c>
      <c r="F649" s="398"/>
      <c r="G649" s="397"/>
      <c r="H649" s="398"/>
      <c r="I649" s="397"/>
      <c r="J649" s="398"/>
      <c r="K649" s="397"/>
    </row>
    <row r="650" spans="1:11" ht="31.5" x14ac:dyDescent="0.25">
      <c r="A650" s="2" t="s">
        <v>387</v>
      </c>
      <c r="B650" s="9"/>
      <c r="C650" s="20" t="s">
        <v>377</v>
      </c>
      <c r="D650" s="6"/>
      <c r="E650" s="5"/>
      <c r="F650" s="6">
        <v>1.4527999999999999</v>
      </c>
      <c r="G650" s="5">
        <v>4.6139999999999999</v>
      </c>
      <c r="H650" s="6">
        <v>5.9417999999999997</v>
      </c>
      <c r="I650" s="4">
        <v>75.960000000000008</v>
      </c>
      <c r="J650" s="5">
        <v>11.39</v>
      </c>
      <c r="K650" s="358" t="s">
        <v>238</v>
      </c>
    </row>
    <row r="651" spans="1:11" ht="15.75" x14ac:dyDescent="0.25">
      <c r="A651" s="2"/>
      <c r="B651" s="9" t="s">
        <v>121</v>
      </c>
      <c r="C651" s="20"/>
      <c r="D651" s="6">
        <v>50</v>
      </c>
      <c r="E651" s="5">
        <v>40</v>
      </c>
      <c r="F651" s="6"/>
      <c r="G651" s="5"/>
      <c r="H651" s="6"/>
      <c r="I651" s="4"/>
      <c r="J651" s="5"/>
      <c r="K651" s="358"/>
    </row>
    <row r="652" spans="1:11" ht="15.75" x14ac:dyDescent="0.25">
      <c r="A652" s="2"/>
      <c r="B652" s="9" t="s">
        <v>63</v>
      </c>
      <c r="C652" s="20"/>
      <c r="D652" s="6">
        <v>31.92</v>
      </c>
      <c r="E652" s="5">
        <v>24</v>
      </c>
      <c r="F652" s="6"/>
      <c r="G652" s="5"/>
      <c r="H652" s="6"/>
      <c r="I652" s="4"/>
      <c r="J652" s="5"/>
      <c r="K652" s="358"/>
    </row>
    <row r="653" spans="1:11" ht="15.75" x14ac:dyDescent="0.25">
      <c r="A653" s="9"/>
      <c r="B653" s="9" t="s">
        <v>64</v>
      </c>
      <c r="C653" s="20"/>
      <c r="D653" s="6">
        <v>12.5</v>
      </c>
      <c r="E653" s="5">
        <v>10</v>
      </c>
      <c r="F653" s="6"/>
      <c r="G653" s="5"/>
      <c r="H653" s="6"/>
      <c r="I653" s="4"/>
      <c r="J653" s="46"/>
      <c r="K653" s="358"/>
    </row>
    <row r="654" spans="1:11" ht="15.75" x14ac:dyDescent="0.25">
      <c r="A654" s="2"/>
      <c r="B654" s="9" t="s">
        <v>58</v>
      </c>
      <c r="C654" s="20"/>
      <c r="D654" s="6">
        <v>9.52</v>
      </c>
      <c r="E654" s="5">
        <v>8</v>
      </c>
      <c r="F654" s="6"/>
      <c r="G654" s="5"/>
      <c r="H654" s="6"/>
      <c r="I654" s="4"/>
      <c r="J654" s="46"/>
      <c r="K654" s="358"/>
    </row>
    <row r="655" spans="1:11" ht="15.75" x14ac:dyDescent="0.25">
      <c r="A655" s="2"/>
      <c r="B655" s="9" t="s">
        <v>66</v>
      </c>
      <c r="C655" s="20"/>
      <c r="D655" s="6">
        <v>4</v>
      </c>
      <c r="E655" s="5">
        <v>4</v>
      </c>
      <c r="F655" s="6"/>
      <c r="G655" s="5"/>
      <c r="H655" s="6"/>
      <c r="I655" s="4"/>
      <c r="J655" s="46"/>
      <c r="K655" s="358"/>
    </row>
    <row r="656" spans="1:11" ht="15.75" x14ac:dyDescent="0.25">
      <c r="A656" s="2"/>
      <c r="B656" s="9" t="s">
        <v>36</v>
      </c>
      <c r="C656" s="20"/>
      <c r="D656" s="6">
        <v>0.7</v>
      </c>
      <c r="E656" s="5">
        <v>0.7</v>
      </c>
      <c r="F656" s="6"/>
      <c r="G656" s="5"/>
      <c r="H656" s="6"/>
      <c r="I656" s="4"/>
      <c r="J656" s="46"/>
      <c r="K656" s="358"/>
    </row>
    <row r="657" spans="1:11" ht="15.75" x14ac:dyDescent="0.25">
      <c r="A657" s="2"/>
      <c r="B657" s="48" t="s">
        <v>549</v>
      </c>
      <c r="C657" s="20"/>
      <c r="D657" s="6">
        <v>140</v>
      </c>
      <c r="E657" s="5">
        <v>140</v>
      </c>
      <c r="F657" s="6"/>
      <c r="G657" s="5"/>
      <c r="H657" s="6"/>
      <c r="I657" s="4"/>
      <c r="J657" s="46"/>
      <c r="K657" s="358"/>
    </row>
    <row r="658" spans="1:11" ht="15.75" x14ac:dyDescent="0.25">
      <c r="A658" s="2"/>
      <c r="B658" s="9" t="s">
        <v>126</v>
      </c>
      <c r="C658" s="20"/>
      <c r="D658" s="6">
        <v>7</v>
      </c>
      <c r="E658" s="5">
        <v>7</v>
      </c>
      <c r="F658" s="6"/>
      <c r="G658" s="5"/>
      <c r="H658" s="6"/>
      <c r="I658" s="4"/>
      <c r="J658" s="46"/>
      <c r="K658" s="358"/>
    </row>
    <row r="659" spans="1:11" ht="24" x14ac:dyDescent="0.25">
      <c r="A659" s="2" t="s">
        <v>239</v>
      </c>
      <c r="B659" s="9"/>
      <c r="C659" s="20">
        <v>70</v>
      </c>
      <c r="D659" s="6"/>
      <c r="E659" s="5"/>
      <c r="F659" s="6">
        <v>10.654000000000002</v>
      </c>
      <c r="G659" s="5">
        <v>15.498000000000003</v>
      </c>
      <c r="H659" s="6">
        <v>10.724000000000002</v>
      </c>
      <c r="I659" s="5">
        <v>225.40000000000003</v>
      </c>
      <c r="J659" s="6">
        <v>0.73</v>
      </c>
      <c r="K659" s="358" t="s">
        <v>240</v>
      </c>
    </row>
    <row r="660" spans="1:11" ht="15.75" x14ac:dyDescent="0.25">
      <c r="A660" s="2"/>
      <c r="B660" s="48" t="s">
        <v>128</v>
      </c>
      <c r="C660" s="20"/>
      <c r="D660" s="25">
        <v>83.25</v>
      </c>
      <c r="E660" s="20">
        <v>55.13</v>
      </c>
      <c r="F660" s="6"/>
      <c r="G660" s="5"/>
      <c r="H660" s="6"/>
      <c r="I660" s="5"/>
      <c r="J660" s="6"/>
      <c r="K660" s="358"/>
    </row>
    <row r="661" spans="1:11" ht="15.75" x14ac:dyDescent="0.25">
      <c r="A661" s="2"/>
      <c r="B661" s="48" t="s">
        <v>125</v>
      </c>
      <c r="C661" s="20"/>
      <c r="D661" s="25">
        <v>57.9</v>
      </c>
      <c r="E661" s="20">
        <v>55.13</v>
      </c>
      <c r="F661" s="6"/>
      <c r="G661" s="5"/>
      <c r="H661" s="6"/>
      <c r="I661" s="5"/>
      <c r="J661" s="6"/>
      <c r="K661" s="358"/>
    </row>
    <row r="662" spans="1:11" ht="15.75" x14ac:dyDescent="0.25">
      <c r="A662" s="2"/>
      <c r="B662" s="9" t="s">
        <v>51</v>
      </c>
      <c r="C662" s="20"/>
      <c r="D662" s="25">
        <v>16.399999999999999</v>
      </c>
      <c r="E662" s="20">
        <v>13.12</v>
      </c>
      <c r="F662" s="6"/>
      <c r="G662" s="5"/>
      <c r="H662" s="6"/>
      <c r="I662" s="5"/>
      <c r="J662" s="6"/>
      <c r="K662" s="358"/>
    </row>
    <row r="663" spans="1:11" ht="15.75" x14ac:dyDescent="0.25">
      <c r="A663" s="2"/>
      <c r="B663" s="9" t="s">
        <v>58</v>
      </c>
      <c r="C663" s="20"/>
      <c r="D663" s="25">
        <v>18</v>
      </c>
      <c r="E663" s="20">
        <v>15</v>
      </c>
      <c r="F663" s="92"/>
      <c r="G663" s="46"/>
      <c r="H663" s="92"/>
      <c r="I663" s="46"/>
      <c r="J663" s="92"/>
      <c r="K663" s="358"/>
    </row>
    <row r="664" spans="1:11" ht="15.75" x14ac:dyDescent="0.25">
      <c r="A664" s="2"/>
      <c r="B664" s="9" t="s">
        <v>36</v>
      </c>
      <c r="C664" s="20"/>
      <c r="D664" s="25">
        <v>0.56999999999999995</v>
      </c>
      <c r="E664" s="20">
        <v>0.56999999999999995</v>
      </c>
      <c r="F664" s="92"/>
      <c r="G664" s="5"/>
      <c r="H664" s="6"/>
      <c r="I664" s="5"/>
      <c r="J664" s="6"/>
      <c r="K664" s="358"/>
    </row>
    <row r="665" spans="1:11" ht="15.75" x14ac:dyDescent="0.25">
      <c r="A665" s="2"/>
      <c r="B665" s="9" t="s">
        <v>191</v>
      </c>
      <c r="C665" s="20"/>
      <c r="D665" s="25">
        <v>0.84</v>
      </c>
      <c r="E665" s="20">
        <v>0.7</v>
      </c>
      <c r="F665" s="92"/>
      <c r="G665" s="5"/>
      <c r="H665" s="6"/>
      <c r="I665" s="5"/>
      <c r="J665" s="6"/>
      <c r="K665" s="358"/>
    </row>
    <row r="666" spans="1:11" ht="15.75" x14ac:dyDescent="0.25">
      <c r="A666" s="9"/>
      <c r="B666" s="48" t="s">
        <v>129</v>
      </c>
      <c r="C666" s="20"/>
      <c r="D666" s="25">
        <v>5.25</v>
      </c>
      <c r="E666" s="20">
        <v>5.25</v>
      </c>
      <c r="F666" s="92"/>
      <c r="G666" s="5"/>
      <c r="H666" s="6"/>
      <c r="I666" s="5"/>
      <c r="J666" s="6"/>
      <c r="K666" s="358"/>
    </row>
    <row r="667" spans="1:11" ht="15.75" x14ac:dyDescent="0.25">
      <c r="A667" s="9"/>
      <c r="B667" s="9" t="s">
        <v>72</v>
      </c>
      <c r="C667" s="20"/>
      <c r="D667" s="25">
        <v>2.6</v>
      </c>
      <c r="E667" s="20">
        <v>2.6</v>
      </c>
      <c r="F667" s="92"/>
      <c r="G667" s="5"/>
      <c r="H667" s="6"/>
      <c r="I667" s="5"/>
      <c r="J667" s="6"/>
      <c r="K667" s="358"/>
    </row>
    <row r="668" spans="1:11" s="400" customFormat="1" ht="50.25" customHeight="1" x14ac:dyDescent="0.25">
      <c r="A668" s="255" t="s">
        <v>531</v>
      </c>
      <c r="B668" s="436"/>
      <c r="C668" s="459" t="s">
        <v>73</v>
      </c>
      <c r="D668" s="413"/>
      <c r="E668" s="414"/>
      <c r="F668" s="413">
        <v>3.69</v>
      </c>
      <c r="G668" s="414">
        <v>2.29</v>
      </c>
      <c r="H668" s="413">
        <v>25.58</v>
      </c>
      <c r="I668" s="509">
        <v>137.68</v>
      </c>
      <c r="J668" s="414"/>
      <c r="K668" s="180" t="s">
        <v>533</v>
      </c>
    </row>
    <row r="669" spans="1:11" customFormat="1" ht="19.5" customHeight="1" x14ac:dyDescent="0.25">
      <c r="A669" s="232"/>
      <c r="B669" s="220" t="s">
        <v>532</v>
      </c>
      <c r="C669" s="295"/>
      <c r="D669" s="213">
        <v>43</v>
      </c>
      <c r="E669" s="278">
        <v>43</v>
      </c>
      <c r="F669" s="213"/>
      <c r="G669" s="278"/>
      <c r="H669" s="213"/>
      <c r="I669" s="301"/>
      <c r="J669" s="278"/>
      <c r="K669" s="181"/>
    </row>
    <row r="670" spans="1:11" customFormat="1" ht="19.5" customHeight="1" x14ac:dyDescent="0.25">
      <c r="A670" s="232"/>
      <c r="B670" s="220" t="s">
        <v>36</v>
      </c>
      <c r="C670" s="295"/>
      <c r="D670" s="213">
        <v>0.33</v>
      </c>
      <c r="E670" s="278">
        <v>0.33</v>
      </c>
      <c r="F670" s="213"/>
      <c r="G670" s="278"/>
      <c r="H670" s="213"/>
      <c r="I670" s="301"/>
      <c r="J670" s="278"/>
      <c r="K670" s="181"/>
    </row>
    <row r="671" spans="1:11" customFormat="1" ht="19.5" customHeight="1" x14ac:dyDescent="0.25">
      <c r="A671" s="215"/>
      <c r="B671" s="220" t="s">
        <v>164</v>
      </c>
      <c r="C671" s="295"/>
      <c r="D671" s="213">
        <v>82</v>
      </c>
      <c r="E671" s="278">
        <v>82</v>
      </c>
      <c r="F671" s="213"/>
      <c r="G671" s="278"/>
      <c r="H671" s="213"/>
      <c r="I671" s="301"/>
      <c r="J671" s="278"/>
      <c r="K671" s="181"/>
    </row>
    <row r="672" spans="1:11" customFormat="1" ht="19.5" customHeight="1" x14ac:dyDescent="0.25">
      <c r="A672" s="232"/>
      <c r="B672" s="220" t="s">
        <v>58</v>
      </c>
      <c r="C672" s="295"/>
      <c r="D672" s="213">
        <v>2.4</v>
      </c>
      <c r="E672" s="278">
        <v>2</v>
      </c>
      <c r="F672" s="213"/>
      <c r="G672" s="278"/>
      <c r="H672" s="213"/>
      <c r="I672" s="301"/>
      <c r="J672" s="278"/>
      <c r="K672" s="181"/>
    </row>
    <row r="673" spans="1:11" customFormat="1" ht="19.5" customHeight="1" x14ac:dyDescent="0.25">
      <c r="A673" s="232"/>
      <c r="B673" s="220" t="s">
        <v>51</v>
      </c>
      <c r="C673" s="295"/>
      <c r="D673" s="278">
        <v>22</v>
      </c>
      <c r="E673" s="278">
        <v>17</v>
      </c>
      <c r="F673" s="213"/>
      <c r="G673" s="278"/>
      <c r="H673" s="213"/>
      <c r="I673" s="301"/>
      <c r="J673" s="213"/>
      <c r="K673" s="181"/>
    </row>
    <row r="674" spans="1:11" customFormat="1" ht="19.5" customHeight="1" x14ac:dyDescent="0.25">
      <c r="A674" s="232"/>
      <c r="B674" s="220" t="s">
        <v>139</v>
      </c>
      <c r="C674" s="298"/>
      <c r="D674" s="278">
        <v>3</v>
      </c>
      <c r="E674" s="278">
        <v>3</v>
      </c>
      <c r="F674" s="213"/>
      <c r="G674" s="278"/>
      <c r="H674" s="213"/>
      <c r="I674" s="301"/>
      <c r="J674" s="213"/>
      <c r="K674" s="181"/>
    </row>
    <row r="675" spans="1:11" ht="15.75" x14ac:dyDescent="0.25">
      <c r="A675" s="9" t="s">
        <v>321</v>
      </c>
      <c r="B675" s="9"/>
      <c r="C675" s="20">
        <v>180</v>
      </c>
      <c r="D675" s="6"/>
      <c r="E675" s="4"/>
      <c r="F675" s="4">
        <v>0.4</v>
      </c>
      <c r="G675" s="18">
        <v>1.7999999999999999E-2</v>
      </c>
      <c r="H675" s="6">
        <v>16.600000000000001</v>
      </c>
      <c r="I675" s="5">
        <v>68.2</v>
      </c>
      <c r="J675" s="6">
        <v>2.44</v>
      </c>
      <c r="K675" s="358" t="s">
        <v>341</v>
      </c>
    </row>
    <row r="676" spans="1:11" ht="15.75" x14ac:dyDescent="0.25">
      <c r="A676" s="9"/>
      <c r="B676" s="9" t="s">
        <v>322</v>
      </c>
      <c r="C676" s="20"/>
      <c r="D676" s="6">
        <v>18.399999999999999</v>
      </c>
      <c r="E676" s="4">
        <v>18</v>
      </c>
      <c r="F676" s="4"/>
      <c r="G676" s="18"/>
      <c r="H676" s="6"/>
      <c r="I676" s="5"/>
      <c r="J676" s="6"/>
      <c r="K676" s="358"/>
    </row>
    <row r="677" spans="1:11" ht="31.5" x14ac:dyDescent="0.25">
      <c r="A677" s="9"/>
      <c r="B677" s="215" t="s">
        <v>188</v>
      </c>
      <c r="C677" s="234"/>
      <c r="D677" s="294"/>
      <c r="E677" s="305">
        <v>28.8</v>
      </c>
      <c r="F677" s="4"/>
      <c r="G677" s="18"/>
      <c r="H677" s="6"/>
      <c r="I677" s="5"/>
      <c r="J677" s="6"/>
      <c r="K677" s="358"/>
    </row>
    <row r="678" spans="1:11" ht="15.75" x14ac:dyDescent="0.25">
      <c r="A678" s="9"/>
      <c r="B678" s="9" t="s">
        <v>35</v>
      </c>
      <c r="C678" s="20"/>
      <c r="D678" s="6">
        <v>6</v>
      </c>
      <c r="E678" s="4">
        <v>6</v>
      </c>
      <c r="F678" s="4"/>
      <c r="G678" s="18"/>
      <c r="H678" s="6"/>
      <c r="I678" s="5"/>
      <c r="J678" s="6"/>
      <c r="K678" s="358"/>
    </row>
    <row r="679" spans="1:11" ht="15.75" x14ac:dyDescent="0.25">
      <c r="A679" s="72"/>
      <c r="B679" s="9" t="s">
        <v>77</v>
      </c>
      <c r="C679" s="20"/>
      <c r="D679" s="6">
        <v>183</v>
      </c>
      <c r="E679" s="4">
        <v>183</v>
      </c>
      <c r="F679" s="4"/>
      <c r="G679" s="5"/>
      <c r="H679" s="6"/>
      <c r="I679" s="73"/>
      <c r="J679" s="25"/>
      <c r="K679" s="358"/>
    </row>
    <row r="680" spans="1:11" ht="24.75" thickBot="1" x14ac:dyDescent="0.3">
      <c r="A680" s="2" t="s">
        <v>69</v>
      </c>
      <c r="B680" s="9"/>
      <c r="C680" s="20">
        <v>25</v>
      </c>
      <c r="D680" s="6">
        <v>25</v>
      </c>
      <c r="E680" s="5">
        <v>25</v>
      </c>
      <c r="F680" s="6">
        <v>1.9</v>
      </c>
      <c r="G680" s="5">
        <v>0.2</v>
      </c>
      <c r="H680" s="6">
        <v>12.3</v>
      </c>
      <c r="I680" s="5">
        <v>58.75</v>
      </c>
      <c r="J680" s="6">
        <v>0</v>
      </c>
      <c r="K680" s="365" t="s">
        <v>78</v>
      </c>
    </row>
    <row r="681" spans="1:11" ht="24.75" thickBot="1" x14ac:dyDescent="0.3">
      <c r="A681" s="39" t="s">
        <v>79</v>
      </c>
      <c r="B681" s="40"/>
      <c r="C681" s="86">
        <v>45</v>
      </c>
      <c r="D681" s="37">
        <v>45</v>
      </c>
      <c r="E681" s="75">
        <v>45</v>
      </c>
      <c r="F681" s="6">
        <v>2.97</v>
      </c>
      <c r="G681" s="5">
        <v>0.54</v>
      </c>
      <c r="H681" s="6">
        <v>17.820000000000004</v>
      </c>
      <c r="I681" s="4">
        <v>89.100000000000009</v>
      </c>
      <c r="J681" s="5"/>
      <c r="K681" s="365" t="s">
        <v>80</v>
      </c>
    </row>
    <row r="682" spans="1:11" ht="16.5" thickBot="1" x14ac:dyDescent="0.3">
      <c r="A682" s="49" t="s">
        <v>46</v>
      </c>
      <c r="B682" s="50"/>
      <c r="C682" s="51">
        <f>C681+C680+C675+133+C659+187+C646</f>
        <v>700</v>
      </c>
      <c r="D682" s="22"/>
      <c r="E682" s="26"/>
      <c r="F682" s="79">
        <f>F681+F680+F675+F668+F659+F650+F646</f>
        <v>21.716800000000003</v>
      </c>
      <c r="G682" s="79">
        <f t="shared" ref="G682:J682" si="29">G681+G680+G675+G668+G659+G650+G646</f>
        <v>23.270000000000003</v>
      </c>
      <c r="H682" s="79">
        <f t="shared" si="29"/>
        <v>94.145800000000008</v>
      </c>
      <c r="I682" s="79">
        <f t="shared" si="29"/>
        <v>679.33000000000015</v>
      </c>
      <c r="J682" s="79">
        <f t="shared" si="29"/>
        <v>14.56</v>
      </c>
      <c r="K682" s="384"/>
    </row>
    <row r="683" spans="1:11" ht="15.75" x14ac:dyDescent="0.25">
      <c r="A683" s="2"/>
      <c r="B683" s="56" t="s">
        <v>200</v>
      </c>
      <c r="C683" s="20"/>
      <c r="D683" s="6"/>
      <c r="E683" s="5"/>
      <c r="F683" s="6"/>
      <c r="G683" s="5"/>
      <c r="H683" s="6"/>
      <c r="I683" s="5"/>
      <c r="J683" s="6"/>
      <c r="K683" s="358"/>
    </row>
    <row r="684" spans="1:11" ht="15.75" x14ac:dyDescent="0.25">
      <c r="A684" s="82" t="s">
        <v>245</v>
      </c>
      <c r="B684" s="83"/>
      <c r="C684" s="84" t="s">
        <v>189</v>
      </c>
      <c r="D684" s="16"/>
      <c r="E684" s="113"/>
      <c r="F684" s="18">
        <v>11.62</v>
      </c>
      <c r="G684" s="19">
        <v>15.01</v>
      </c>
      <c r="H684" s="18">
        <v>43.2</v>
      </c>
      <c r="I684" s="19">
        <v>335.23</v>
      </c>
      <c r="J684" s="18">
        <v>0.26</v>
      </c>
      <c r="K684" s="358" t="s">
        <v>190</v>
      </c>
    </row>
    <row r="685" spans="1:11" ht="15.75" x14ac:dyDescent="0.25">
      <c r="A685" s="82"/>
      <c r="B685" s="9" t="s">
        <v>191</v>
      </c>
      <c r="C685" s="84"/>
      <c r="D685" s="16">
        <v>96</v>
      </c>
      <c r="E685" s="113">
        <v>80</v>
      </c>
      <c r="F685" s="18"/>
      <c r="G685" s="19"/>
      <c r="H685" s="18"/>
      <c r="I685" s="19"/>
      <c r="J685" s="18"/>
      <c r="K685" s="358"/>
    </row>
    <row r="686" spans="1:11" ht="15.75" x14ac:dyDescent="0.25">
      <c r="A686" s="82"/>
      <c r="B686" s="83" t="s">
        <v>90</v>
      </c>
      <c r="C686" s="84"/>
      <c r="D686" s="16">
        <v>75</v>
      </c>
      <c r="E686" s="113">
        <v>75</v>
      </c>
      <c r="F686" s="18"/>
      <c r="G686" s="19"/>
      <c r="H686" s="18"/>
      <c r="I686" s="19"/>
      <c r="J686" s="18"/>
      <c r="K686" s="358"/>
    </row>
    <row r="687" spans="1:11" ht="15.75" x14ac:dyDescent="0.25">
      <c r="A687" s="82"/>
      <c r="B687" s="83" t="s">
        <v>246</v>
      </c>
      <c r="C687" s="84"/>
      <c r="D687" s="16"/>
      <c r="E687" s="113">
        <v>155</v>
      </c>
      <c r="F687" s="18"/>
      <c r="G687" s="19"/>
      <c r="H687" s="18"/>
      <c r="I687" s="19"/>
      <c r="J687" s="18"/>
      <c r="K687" s="358"/>
    </row>
    <row r="688" spans="1:11" ht="15.75" x14ac:dyDescent="0.25">
      <c r="A688" s="82"/>
      <c r="B688" s="83" t="s">
        <v>139</v>
      </c>
      <c r="C688" s="84"/>
      <c r="D688" s="16">
        <v>2.5</v>
      </c>
      <c r="E688" s="113">
        <v>2.5</v>
      </c>
      <c r="F688" s="18"/>
      <c r="G688" s="19"/>
      <c r="H688" s="18"/>
      <c r="I688" s="19"/>
      <c r="J688" s="18"/>
      <c r="K688" s="358"/>
    </row>
    <row r="689" spans="1:11" ht="15.75" x14ac:dyDescent="0.25">
      <c r="A689" s="82"/>
      <c r="B689" s="83" t="s">
        <v>36</v>
      </c>
      <c r="C689" s="84"/>
      <c r="D689" s="16">
        <v>0.4</v>
      </c>
      <c r="E689" s="113">
        <v>0.4</v>
      </c>
      <c r="F689" s="18"/>
      <c r="G689" s="19"/>
      <c r="H689" s="18"/>
      <c r="I689" s="19"/>
      <c r="J689" s="18"/>
      <c r="K689" s="358"/>
    </row>
    <row r="690" spans="1:11" ht="15.75" x14ac:dyDescent="0.25">
      <c r="A690" s="82"/>
      <c r="B690" s="83" t="s">
        <v>192</v>
      </c>
      <c r="C690" s="84"/>
      <c r="D690" s="16"/>
      <c r="E690" s="113">
        <v>150</v>
      </c>
      <c r="F690" s="18"/>
      <c r="G690" s="19"/>
      <c r="H690" s="18"/>
      <c r="I690" s="19"/>
      <c r="J690" s="18"/>
      <c r="K690" s="358"/>
    </row>
    <row r="691" spans="1:11" ht="49.5" customHeight="1" x14ac:dyDescent="0.25">
      <c r="A691" s="82" t="s">
        <v>175</v>
      </c>
      <c r="B691" s="53"/>
      <c r="C691" s="20">
        <v>180</v>
      </c>
      <c r="D691" s="6">
        <v>180</v>
      </c>
      <c r="E691" s="5">
        <v>180</v>
      </c>
      <c r="F691" s="4">
        <v>0.9</v>
      </c>
      <c r="G691" s="5"/>
      <c r="H691" s="6">
        <v>18.18</v>
      </c>
      <c r="I691" s="5">
        <v>76</v>
      </c>
      <c r="J691" s="6">
        <v>3.6</v>
      </c>
      <c r="K691" s="358" t="s">
        <v>112</v>
      </c>
    </row>
    <row r="692" spans="1:11" ht="24.75" thickBot="1" x14ac:dyDescent="0.3">
      <c r="A692" s="2" t="s">
        <v>69</v>
      </c>
      <c r="B692" s="9"/>
      <c r="C692" s="20">
        <v>30</v>
      </c>
      <c r="D692" s="6">
        <v>30</v>
      </c>
      <c r="E692" s="4">
        <v>30</v>
      </c>
      <c r="F692" s="5">
        <v>2.2799999999999998</v>
      </c>
      <c r="G692" s="6">
        <v>0.24</v>
      </c>
      <c r="H692" s="75">
        <v>14.76</v>
      </c>
      <c r="I692" s="6">
        <v>70.5</v>
      </c>
      <c r="J692" s="75">
        <v>0</v>
      </c>
      <c r="K692" s="365" t="s">
        <v>78</v>
      </c>
    </row>
    <row r="693" spans="1:11" ht="20.25" customHeight="1" thickBot="1" x14ac:dyDescent="0.3">
      <c r="A693" s="49" t="s">
        <v>46</v>
      </c>
      <c r="B693" s="96"/>
      <c r="C693" s="394">
        <f>C692+C691+C684</f>
        <v>360</v>
      </c>
      <c r="D693" s="22"/>
      <c r="E693" s="26"/>
      <c r="F693" s="10">
        <f>F692+F691+F684</f>
        <v>14.799999999999999</v>
      </c>
      <c r="G693" s="10">
        <f t="shared" ref="G693:J693" si="30">G692+G691+G684</f>
        <v>15.25</v>
      </c>
      <c r="H693" s="10">
        <f t="shared" si="30"/>
        <v>76.14</v>
      </c>
      <c r="I693" s="10">
        <f t="shared" si="30"/>
        <v>481.73</v>
      </c>
      <c r="J693" s="10">
        <f t="shared" si="30"/>
        <v>3.8600000000000003</v>
      </c>
      <c r="K693" s="360"/>
    </row>
    <row r="694" spans="1:11" ht="16.5" thickBot="1" x14ac:dyDescent="0.3">
      <c r="A694" s="132" t="s">
        <v>97</v>
      </c>
      <c r="B694" s="145"/>
      <c r="C694" s="525">
        <f>C639+C644+C682+C693</f>
        <v>1647</v>
      </c>
      <c r="D694" s="525"/>
      <c r="E694" s="525"/>
      <c r="F694" s="165">
        <f>F639+F644+F682+F693</f>
        <v>53.145066187050361</v>
      </c>
      <c r="G694" s="165">
        <f>G639+G644+G682+G693</f>
        <v>55.999050359712236</v>
      </c>
      <c r="H694" s="165">
        <f>H639+H644+H682+H693</f>
        <v>231.0106026394721</v>
      </c>
      <c r="I694" s="165">
        <f>I639+I644+I682+I693</f>
        <v>1619.787299288344</v>
      </c>
      <c r="J694" s="165">
        <f>J639+J644+J682+J693</f>
        <v>21.95</v>
      </c>
      <c r="K694" s="361"/>
    </row>
    <row r="695" spans="1:11" ht="15.75" x14ac:dyDescent="0.25">
      <c r="A695" s="48"/>
      <c r="B695" s="9"/>
      <c r="C695" s="9"/>
      <c r="D695" s="92"/>
      <c r="E695" s="92"/>
      <c r="F695" s="58"/>
      <c r="G695" s="58"/>
      <c r="H695" s="58"/>
      <c r="I695" s="58"/>
      <c r="J695" s="92"/>
      <c r="K695" s="359"/>
    </row>
    <row r="696" spans="1:11" ht="16.5" thickBot="1" x14ac:dyDescent="0.3">
      <c r="A696" s="81" t="s">
        <v>247</v>
      </c>
      <c r="B696" s="48"/>
      <c r="C696" s="48"/>
      <c r="D696" s="91"/>
      <c r="E696" s="92"/>
      <c r="F696" s="92"/>
      <c r="G696" s="92"/>
      <c r="H696" s="92"/>
      <c r="I696" s="93"/>
      <c r="J696" s="93"/>
      <c r="K696" s="367"/>
    </row>
    <row r="697" spans="1:11" ht="27.75" customHeight="1" x14ac:dyDescent="0.25">
      <c r="A697" s="30" t="s">
        <v>10</v>
      </c>
      <c r="B697" s="31"/>
      <c r="C697" s="32" t="s">
        <v>11</v>
      </c>
      <c r="D697" s="33" t="s">
        <v>12</v>
      </c>
      <c r="E697" s="21" t="s">
        <v>12</v>
      </c>
      <c r="F697" s="545" t="s">
        <v>13</v>
      </c>
      <c r="G697" s="546"/>
      <c r="H697" s="547"/>
      <c r="I697" s="33" t="s">
        <v>14</v>
      </c>
      <c r="J697" s="34" t="s">
        <v>15</v>
      </c>
      <c r="K697" s="368" t="s">
        <v>16</v>
      </c>
    </row>
    <row r="698" spans="1:11" ht="16.5" thickBot="1" x14ac:dyDescent="0.3">
      <c r="A698" s="35" t="s">
        <v>17</v>
      </c>
      <c r="B698" s="110"/>
      <c r="C698" s="7" t="s">
        <v>18</v>
      </c>
      <c r="D698" s="4" t="s">
        <v>19</v>
      </c>
      <c r="E698" s="5" t="s">
        <v>19</v>
      </c>
      <c r="F698" s="36"/>
      <c r="G698" s="37"/>
      <c r="H698" s="37"/>
      <c r="I698" s="4" t="s">
        <v>20</v>
      </c>
      <c r="J698" s="38"/>
      <c r="K698" s="369"/>
    </row>
    <row r="699" spans="1:11" ht="16.5" thickBot="1" x14ac:dyDescent="0.3">
      <c r="A699" s="2"/>
      <c r="B699" s="9"/>
      <c r="C699" s="7"/>
      <c r="D699" s="42" t="s">
        <v>21</v>
      </c>
      <c r="E699" s="42" t="s">
        <v>22</v>
      </c>
      <c r="F699" s="21" t="s">
        <v>23</v>
      </c>
      <c r="G699" s="21" t="s">
        <v>24</v>
      </c>
      <c r="H699" s="89" t="s">
        <v>25</v>
      </c>
      <c r="I699" s="33" t="s">
        <v>26</v>
      </c>
      <c r="J699" s="33" t="s">
        <v>27</v>
      </c>
      <c r="K699" s="358"/>
    </row>
    <row r="700" spans="1:11" ht="15.75" x14ac:dyDescent="0.25">
      <c r="A700" s="30"/>
      <c r="B700" s="52" t="s">
        <v>28</v>
      </c>
      <c r="C700" s="24"/>
      <c r="D700" s="89"/>
      <c r="E700" s="45"/>
      <c r="F700" s="90"/>
      <c r="G700" s="45"/>
      <c r="H700" s="90"/>
      <c r="I700" s="45"/>
      <c r="J700" s="90"/>
      <c r="K700" s="360"/>
    </row>
    <row r="701" spans="1:11" ht="31.5" x14ac:dyDescent="0.25">
      <c r="A701" s="2" t="s">
        <v>248</v>
      </c>
      <c r="B701" s="9"/>
      <c r="C701" s="20" t="s">
        <v>102</v>
      </c>
      <c r="D701" s="6"/>
      <c r="E701" s="5"/>
      <c r="F701" s="6">
        <v>7.7279520958083836</v>
      </c>
      <c r="G701" s="5">
        <v>5.5996586826347308</v>
      </c>
      <c r="H701" s="6">
        <v>39.809922155688618</v>
      </c>
      <c r="I701" s="5">
        <v>241.16047904191618</v>
      </c>
      <c r="J701" s="6">
        <v>0.86</v>
      </c>
      <c r="K701" s="358" t="s">
        <v>249</v>
      </c>
    </row>
    <row r="702" spans="1:11" ht="15.75" x14ac:dyDescent="0.25">
      <c r="A702" s="2"/>
      <c r="B702" s="83" t="s">
        <v>250</v>
      </c>
      <c r="C702" s="20"/>
      <c r="D702" s="6">
        <v>22.5</v>
      </c>
      <c r="E702" s="5">
        <v>22.5</v>
      </c>
      <c r="F702" s="6"/>
      <c r="G702" s="5"/>
      <c r="H702" s="6"/>
      <c r="I702" s="5"/>
      <c r="J702" s="6"/>
      <c r="K702" s="358"/>
    </row>
    <row r="703" spans="1:11" ht="15.75" x14ac:dyDescent="0.25">
      <c r="A703" s="2"/>
      <c r="B703" s="9" t="s">
        <v>33</v>
      </c>
      <c r="C703" s="20"/>
      <c r="D703" s="6">
        <v>90</v>
      </c>
      <c r="E703" s="5">
        <v>90</v>
      </c>
      <c r="F703" s="6"/>
      <c r="G703" s="5"/>
      <c r="H703" s="6"/>
      <c r="I703" s="5"/>
      <c r="J703" s="6"/>
      <c r="K703" s="358"/>
    </row>
    <row r="704" spans="1:11" ht="15.75" x14ac:dyDescent="0.25">
      <c r="A704" s="2"/>
      <c r="B704" s="9" t="s">
        <v>34</v>
      </c>
      <c r="C704" s="20"/>
      <c r="D704" s="6">
        <v>68</v>
      </c>
      <c r="E704" s="5">
        <v>68</v>
      </c>
      <c r="F704" s="6"/>
      <c r="G704" s="5"/>
      <c r="H704" s="6"/>
      <c r="I704" s="5"/>
      <c r="J704" s="6"/>
      <c r="K704" s="358"/>
    </row>
    <row r="705" spans="1:11" ht="15.75" x14ac:dyDescent="0.25">
      <c r="A705" s="2"/>
      <c r="B705" s="9" t="s">
        <v>35</v>
      </c>
      <c r="C705" s="20"/>
      <c r="D705" s="6">
        <v>2.5</v>
      </c>
      <c r="E705" s="5">
        <v>2.5</v>
      </c>
      <c r="F705" s="6"/>
      <c r="G705" s="5"/>
      <c r="H705" s="6"/>
      <c r="I705" s="5"/>
      <c r="J705" s="6"/>
      <c r="K705" s="358"/>
    </row>
    <row r="706" spans="1:11" ht="15.75" x14ac:dyDescent="0.25">
      <c r="A706" s="2"/>
      <c r="B706" s="48" t="s">
        <v>36</v>
      </c>
      <c r="C706" s="20"/>
      <c r="D706" s="6">
        <v>0.5</v>
      </c>
      <c r="E706" s="5">
        <v>0.5</v>
      </c>
      <c r="F706" s="6"/>
      <c r="G706" s="5"/>
      <c r="H706" s="6"/>
      <c r="I706" s="5"/>
      <c r="J706" s="6"/>
      <c r="K706" s="358"/>
    </row>
    <row r="707" spans="1:11" ht="15.75" x14ac:dyDescent="0.25">
      <c r="A707" s="2"/>
      <c r="B707" s="9" t="s">
        <v>37</v>
      </c>
      <c r="C707" s="20"/>
      <c r="D707" s="6">
        <v>3</v>
      </c>
      <c r="E707" s="5">
        <v>3</v>
      </c>
      <c r="F707" s="6"/>
      <c r="G707" s="5"/>
      <c r="H707" s="6"/>
      <c r="I707" s="5"/>
      <c r="J707" s="6"/>
      <c r="K707" s="358"/>
    </row>
    <row r="708" spans="1:11" ht="15.75" x14ac:dyDescent="0.25">
      <c r="A708" s="82" t="s">
        <v>349</v>
      </c>
      <c r="B708" s="53"/>
      <c r="C708" s="15" t="s">
        <v>39</v>
      </c>
      <c r="D708" s="123"/>
      <c r="E708" s="124"/>
      <c r="F708" s="19">
        <v>2.673</v>
      </c>
      <c r="G708" s="18">
        <v>2.2679999999999998</v>
      </c>
      <c r="H708" s="19">
        <v>10.341733133433284</v>
      </c>
      <c r="I708" s="18">
        <v>72.701919040479751</v>
      </c>
      <c r="J708" s="19">
        <v>1.2</v>
      </c>
      <c r="K708" s="358" t="s">
        <v>152</v>
      </c>
    </row>
    <row r="709" spans="1:11" ht="15.75" x14ac:dyDescent="0.25">
      <c r="A709" s="82"/>
      <c r="B709" s="9" t="s">
        <v>96</v>
      </c>
      <c r="C709" s="84"/>
      <c r="D709" s="16">
        <v>0.45</v>
      </c>
      <c r="E709" s="15">
        <v>0.45</v>
      </c>
      <c r="F709" s="19"/>
      <c r="G709" s="18"/>
      <c r="H709" s="19"/>
      <c r="I709" s="18"/>
      <c r="J709" s="19"/>
      <c r="K709" s="358"/>
    </row>
    <row r="710" spans="1:11" ht="15.75" x14ac:dyDescent="0.25">
      <c r="A710" s="82"/>
      <c r="B710" s="53" t="s">
        <v>35</v>
      </c>
      <c r="C710" s="84"/>
      <c r="D710" s="16">
        <v>6</v>
      </c>
      <c r="E710" s="15">
        <v>6</v>
      </c>
      <c r="F710" s="19"/>
      <c r="G710" s="18"/>
      <c r="H710" s="19"/>
      <c r="I710" s="18"/>
      <c r="J710" s="19"/>
      <c r="K710" s="358"/>
    </row>
    <row r="711" spans="1:11" ht="15.75" x14ac:dyDescent="0.25">
      <c r="A711" s="82"/>
      <c r="B711" s="53" t="s">
        <v>33</v>
      </c>
      <c r="C711" s="84"/>
      <c r="D711" s="16">
        <v>92</v>
      </c>
      <c r="E711" s="15">
        <v>90</v>
      </c>
      <c r="F711" s="19"/>
      <c r="G711" s="18"/>
      <c r="H711" s="19"/>
      <c r="I711" s="18"/>
      <c r="J711" s="19"/>
      <c r="K711" s="358"/>
    </row>
    <row r="712" spans="1:11" ht="15.75" x14ac:dyDescent="0.25">
      <c r="A712" s="82"/>
      <c r="B712" s="53" t="s">
        <v>34</v>
      </c>
      <c r="C712" s="84"/>
      <c r="D712" s="16">
        <v>90</v>
      </c>
      <c r="E712" s="15">
        <v>90</v>
      </c>
      <c r="F712" s="19"/>
      <c r="G712" s="18"/>
      <c r="H712" s="19"/>
      <c r="I712" s="18"/>
      <c r="J712" s="19"/>
      <c r="K712" s="358"/>
    </row>
    <row r="713" spans="1:11" ht="15.75" x14ac:dyDescent="0.25">
      <c r="A713" s="2" t="s">
        <v>42</v>
      </c>
      <c r="B713" s="9"/>
      <c r="C713" s="20" t="s">
        <v>43</v>
      </c>
      <c r="D713" s="38"/>
      <c r="E713" s="46"/>
      <c r="F713" s="4">
        <v>2.29</v>
      </c>
      <c r="G713" s="5">
        <v>4.5</v>
      </c>
      <c r="H713" s="6">
        <v>15.489999999999997</v>
      </c>
      <c r="I713" s="4">
        <v>111.59999999999998</v>
      </c>
      <c r="J713" s="4"/>
      <c r="K713" s="358" t="s">
        <v>44</v>
      </c>
    </row>
    <row r="714" spans="1:11" ht="15.75" x14ac:dyDescent="0.25">
      <c r="A714" s="2"/>
      <c r="B714" s="9" t="s">
        <v>45</v>
      </c>
      <c r="C714" s="20"/>
      <c r="D714" s="4">
        <v>30</v>
      </c>
      <c r="E714" s="5">
        <v>30</v>
      </c>
      <c r="F714" s="4"/>
      <c r="G714" s="5"/>
      <c r="H714" s="5"/>
      <c r="I714" s="4"/>
      <c r="J714" s="4"/>
      <c r="K714" s="358"/>
    </row>
    <row r="715" spans="1:11" ht="16.5" thickBot="1" x14ac:dyDescent="0.3">
      <c r="A715" s="2"/>
      <c r="B715" s="9" t="s">
        <v>37</v>
      </c>
      <c r="C715" s="20"/>
      <c r="D715" s="4">
        <v>5</v>
      </c>
      <c r="E715" s="5">
        <v>5</v>
      </c>
      <c r="F715" s="4" t="s">
        <v>8</v>
      </c>
      <c r="G715" s="5"/>
      <c r="H715" s="5"/>
      <c r="I715" s="4"/>
      <c r="J715" s="4"/>
      <c r="K715" s="358"/>
    </row>
    <row r="716" spans="1:11" ht="16.5" thickBot="1" x14ac:dyDescent="0.3">
      <c r="A716" s="49" t="s">
        <v>46</v>
      </c>
      <c r="B716" s="50"/>
      <c r="C716" s="51">
        <v>404</v>
      </c>
      <c r="D716" s="22"/>
      <c r="E716" s="23"/>
      <c r="F716" s="146">
        <f>F701+F708+F713</f>
        <v>12.690952095808385</v>
      </c>
      <c r="G716" s="10">
        <f t="shared" ref="G716:J716" si="31">G701+G708+G713</f>
        <v>12.36765868263473</v>
      </c>
      <c r="H716" s="146">
        <f t="shared" si="31"/>
        <v>65.6416552891219</v>
      </c>
      <c r="I716" s="10">
        <f t="shared" si="31"/>
        <v>425.46239808239591</v>
      </c>
      <c r="J716" s="146">
        <f t="shared" si="31"/>
        <v>2.06</v>
      </c>
      <c r="K716" s="382"/>
    </row>
    <row r="717" spans="1:11" ht="15.75" x14ac:dyDescent="0.25">
      <c r="A717" s="30"/>
      <c r="B717" s="52" t="s">
        <v>47</v>
      </c>
      <c r="C717" s="24"/>
      <c r="D717" s="89"/>
      <c r="E717" s="21"/>
      <c r="F717" s="89"/>
      <c r="G717" s="21"/>
      <c r="H717" s="89"/>
      <c r="I717" s="21"/>
      <c r="J717" s="6"/>
      <c r="K717" s="360"/>
    </row>
    <row r="718" spans="1:11" ht="16.5" thickBot="1" x14ac:dyDescent="0.3">
      <c r="A718" s="2" t="s">
        <v>352</v>
      </c>
      <c r="B718" s="53"/>
      <c r="C718" s="15">
        <v>100</v>
      </c>
      <c r="D718" s="16">
        <v>100</v>
      </c>
      <c r="E718" s="15">
        <v>100</v>
      </c>
      <c r="F718" s="17">
        <v>0.4</v>
      </c>
      <c r="G718" s="18">
        <v>0.4</v>
      </c>
      <c r="H718" s="19">
        <v>9.8000000000000007</v>
      </c>
      <c r="I718" s="18">
        <v>47</v>
      </c>
      <c r="J718" s="19">
        <v>10</v>
      </c>
      <c r="K718" s="358" t="s">
        <v>49</v>
      </c>
    </row>
    <row r="719" spans="1:11" ht="16.5" thickBot="1" x14ac:dyDescent="0.3">
      <c r="A719" s="49" t="s">
        <v>46</v>
      </c>
      <c r="B719" s="96"/>
      <c r="C719" s="51">
        <v>100</v>
      </c>
      <c r="D719" s="22"/>
      <c r="E719" s="54"/>
      <c r="F719" s="146">
        <f>F718</f>
        <v>0.4</v>
      </c>
      <c r="G719" s="10">
        <f>G718</f>
        <v>0.4</v>
      </c>
      <c r="H719" s="146">
        <f>H718</f>
        <v>9.8000000000000007</v>
      </c>
      <c r="I719" s="10">
        <f>I718</f>
        <v>47</v>
      </c>
      <c r="J719" s="146">
        <f>J718</f>
        <v>10</v>
      </c>
      <c r="K719" s="361"/>
    </row>
    <row r="720" spans="1:11" ht="15.75" x14ac:dyDescent="0.25">
      <c r="A720" s="30"/>
      <c r="B720" s="52" t="s">
        <v>50</v>
      </c>
      <c r="C720" s="24"/>
      <c r="D720" s="89"/>
      <c r="E720" s="97"/>
      <c r="F720" s="89"/>
      <c r="G720" s="21"/>
      <c r="H720" s="89"/>
      <c r="I720" s="21"/>
      <c r="J720" s="90"/>
      <c r="K720" s="360"/>
    </row>
    <row r="721" spans="1:11" s="408" customFormat="1" ht="48" customHeight="1" x14ac:dyDescent="0.25">
      <c r="A721" s="475" t="s">
        <v>534</v>
      </c>
      <c r="B721" s="264"/>
      <c r="C721" s="476">
        <v>50</v>
      </c>
      <c r="D721" s="471"/>
      <c r="E721" s="470"/>
      <c r="F721" s="471">
        <v>0.85</v>
      </c>
      <c r="G721" s="470">
        <v>2.5</v>
      </c>
      <c r="H721" s="471">
        <v>4.2300000000000004</v>
      </c>
      <c r="I721" s="470">
        <v>42.85</v>
      </c>
      <c r="J721" s="471"/>
      <c r="K721" s="478" t="s">
        <v>494</v>
      </c>
    </row>
    <row r="722" spans="1:11" s="408" customFormat="1" ht="19.5" customHeight="1" x14ac:dyDescent="0.25">
      <c r="A722" s="264"/>
      <c r="B722" s="264" t="s">
        <v>493</v>
      </c>
      <c r="C722" s="476"/>
      <c r="D722" s="471">
        <v>57.2</v>
      </c>
      <c r="E722" s="470">
        <v>40</v>
      </c>
      <c r="F722" s="471"/>
      <c r="G722" s="470"/>
      <c r="H722" s="471"/>
      <c r="I722" s="470"/>
      <c r="J722" s="471"/>
      <c r="K722" s="470"/>
    </row>
    <row r="723" spans="1:11" s="408" customFormat="1" ht="19.5" customHeight="1" x14ac:dyDescent="0.25">
      <c r="A723" s="264"/>
      <c r="B723" s="264" t="s">
        <v>118</v>
      </c>
      <c r="C723" s="476"/>
      <c r="D723" s="471">
        <v>6</v>
      </c>
      <c r="E723" s="470">
        <v>5</v>
      </c>
      <c r="F723" s="471"/>
      <c r="G723" s="470"/>
      <c r="H723" s="471"/>
      <c r="I723" s="470"/>
      <c r="J723" s="471"/>
      <c r="K723" s="470"/>
    </row>
    <row r="724" spans="1:11" s="408" customFormat="1" ht="19.5" customHeight="1" x14ac:dyDescent="0.25">
      <c r="A724" s="264"/>
      <c r="B724" s="264" t="s">
        <v>145</v>
      </c>
      <c r="C724" s="476"/>
      <c r="D724" s="471">
        <v>2.5</v>
      </c>
      <c r="E724" s="470">
        <v>2.5</v>
      </c>
      <c r="F724" s="471"/>
      <c r="G724" s="470"/>
      <c r="H724" s="471"/>
      <c r="I724" s="470"/>
      <c r="J724" s="471"/>
      <c r="K724" s="470"/>
    </row>
    <row r="725" spans="1:11" s="408" customFormat="1" ht="19.5" customHeight="1" x14ac:dyDescent="0.25">
      <c r="A725" s="264"/>
      <c r="B725" s="264" t="s">
        <v>72</v>
      </c>
      <c r="C725" s="476"/>
      <c r="D725" s="471">
        <v>2.5</v>
      </c>
      <c r="E725" s="470">
        <v>2.5</v>
      </c>
      <c r="F725" s="471"/>
      <c r="G725" s="470"/>
      <c r="H725" s="471"/>
      <c r="I725" s="470"/>
      <c r="J725" s="471"/>
      <c r="K725" s="470"/>
    </row>
    <row r="726" spans="1:11" ht="31.5" x14ac:dyDescent="0.25">
      <c r="A726" s="2" t="s">
        <v>353</v>
      </c>
      <c r="B726" s="9"/>
      <c r="C726" s="20" t="s">
        <v>154</v>
      </c>
      <c r="D726" s="6"/>
      <c r="E726" s="5"/>
      <c r="F726" s="6">
        <v>4.6547999999999998</v>
      </c>
      <c r="G726" s="5">
        <v>6.2178000000000004</v>
      </c>
      <c r="H726" s="6">
        <v>8.4071999999999978</v>
      </c>
      <c r="I726" s="5">
        <v>114.77999999999999</v>
      </c>
      <c r="J726" s="6">
        <v>0.64</v>
      </c>
      <c r="K726" s="358" t="s">
        <v>251</v>
      </c>
    </row>
    <row r="727" spans="1:11" ht="15.75" x14ac:dyDescent="0.25">
      <c r="A727" s="2"/>
      <c r="B727" s="27" t="s">
        <v>177</v>
      </c>
      <c r="C727" s="20"/>
      <c r="D727" s="6">
        <v>24.4</v>
      </c>
      <c r="E727" s="5">
        <v>23</v>
      </c>
      <c r="F727" s="6"/>
      <c r="G727" s="5"/>
      <c r="H727" s="6"/>
      <c r="I727" s="5"/>
      <c r="J727" s="6"/>
      <c r="K727" s="358"/>
    </row>
    <row r="728" spans="1:11" ht="30" x14ac:dyDescent="0.25">
      <c r="A728" s="2"/>
      <c r="B728" s="27" t="s">
        <v>178</v>
      </c>
      <c r="C728" s="20"/>
      <c r="D728" s="6"/>
      <c r="E728" s="5">
        <v>10</v>
      </c>
      <c r="F728" s="6"/>
      <c r="G728" s="5"/>
      <c r="H728" s="6"/>
      <c r="I728" s="5"/>
      <c r="J728" s="6"/>
      <c r="K728" s="358"/>
    </row>
    <row r="729" spans="1:11" ht="15.75" x14ac:dyDescent="0.25">
      <c r="A729" s="2"/>
      <c r="B729" s="27" t="s">
        <v>129</v>
      </c>
      <c r="C729" s="20"/>
      <c r="D729" s="6">
        <v>13.6</v>
      </c>
      <c r="E729" s="5">
        <v>13.6</v>
      </c>
      <c r="F729" s="6"/>
      <c r="G729" s="5"/>
      <c r="H729" s="6"/>
      <c r="I729" s="5"/>
      <c r="J729" s="6"/>
      <c r="K729" s="358"/>
    </row>
    <row r="730" spans="1:11" ht="15.75" x14ac:dyDescent="0.25">
      <c r="A730" s="2"/>
      <c r="B730" s="27" t="s">
        <v>59</v>
      </c>
      <c r="C730" s="20"/>
      <c r="D730" s="6">
        <v>4.32</v>
      </c>
      <c r="E730" s="5">
        <v>3.6</v>
      </c>
      <c r="F730" s="6"/>
      <c r="G730" s="5"/>
      <c r="H730" s="6"/>
      <c r="I730" s="5"/>
      <c r="J730" s="6"/>
      <c r="K730" s="358"/>
    </row>
    <row r="731" spans="1:11" ht="15.75" x14ac:dyDescent="0.25">
      <c r="A731" s="2"/>
      <c r="B731" s="27" t="s">
        <v>77</v>
      </c>
      <c r="C731" s="20"/>
      <c r="D731" s="6">
        <v>2.5</v>
      </c>
      <c r="E731" s="5">
        <v>2.5</v>
      </c>
      <c r="F731" s="6"/>
      <c r="G731" s="5"/>
      <c r="H731" s="6"/>
      <c r="I731" s="5"/>
      <c r="J731" s="6"/>
      <c r="K731" s="358"/>
    </row>
    <row r="732" spans="1:11" ht="15.75" x14ac:dyDescent="0.25">
      <c r="A732" s="2"/>
      <c r="B732" s="27" t="s">
        <v>252</v>
      </c>
      <c r="C732" s="20"/>
      <c r="D732" s="6">
        <v>0.24</v>
      </c>
      <c r="E732" s="5">
        <v>0.24</v>
      </c>
      <c r="F732" s="6"/>
      <c r="G732" s="5"/>
      <c r="H732" s="6"/>
      <c r="I732" s="5"/>
      <c r="J732" s="6"/>
      <c r="K732" s="358"/>
    </row>
    <row r="733" spans="1:11" ht="15.75" x14ac:dyDescent="0.25">
      <c r="A733" s="2"/>
      <c r="B733" s="27" t="s">
        <v>253</v>
      </c>
      <c r="C733" s="20"/>
      <c r="D733" s="6"/>
      <c r="E733" s="5">
        <v>14.4</v>
      </c>
      <c r="F733" s="6"/>
      <c r="G733" s="5"/>
      <c r="H733" s="6"/>
      <c r="I733" s="5"/>
      <c r="J733" s="6"/>
      <c r="K733" s="358"/>
    </row>
    <row r="734" spans="1:11" ht="15.75" x14ac:dyDescent="0.25">
      <c r="A734" s="2"/>
      <c r="B734" s="27" t="s">
        <v>64</v>
      </c>
      <c r="C734" s="20"/>
      <c r="D734" s="6">
        <v>10</v>
      </c>
      <c r="E734" s="5">
        <v>8</v>
      </c>
      <c r="F734" s="6"/>
      <c r="G734" s="5"/>
      <c r="H734" s="6"/>
      <c r="I734" s="5"/>
      <c r="J734" s="6"/>
      <c r="K734" s="358"/>
    </row>
    <row r="735" spans="1:11" ht="15.75" x14ac:dyDescent="0.25">
      <c r="A735" s="2"/>
      <c r="B735" s="27" t="s">
        <v>58</v>
      </c>
      <c r="C735" s="20"/>
      <c r="D735" s="6">
        <v>9.52</v>
      </c>
      <c r="E735" s="5">
        <v>8</v>
      </c>
      <c r="F735" s="6"/>
      <c r="G735" s="5"/>
      <c r="H735" s="6"/>
      <c r="I735" s="5"/>
      <c r="J735" s="6"/>
      <c r="K735" s="358"/>
    </row>
    <row r="736" spans="1:11" ht="15.75" x14ac:dyDescent="0.25">
      <c r="A736" s="2"/>
      <c r="B736" s="27" t="s">
        <v>66</v>
      </c>
      <c r="C736" s="20"/>
      <c r="D736" s="6">
        <v>4</v>
      </c>
      <c r="E736" s="5">
        <v>4</v>
      </c>
      <c r="F736" s="6"/>
      <c r="G736" s="5"/>
      <c r="H736" s="6"/>
      <c r="I736" s="5"/>
      <c r="J736" s="6"/>
      <c r="K736" s="358"/>
    </row>
    <row r="737" spans="1:11" ht="15.75" x14ac:dyDescent="0.25">
      <c r="A737" s="2"/>
      <c r="B737" s="27" t="s">
        <v>124</v>
      </c>
      <c r="C737" s="20"/>
      <c r="D737" s="6">
        <v>170</v>
      </c>
      <c r="E737" s="5">
        <v>170</v>
      </c>
      <c r="F737" s="6"/>
      <c r="G737" s="5"/>
      <c r="H737" s="6"/>
      <c r="I737" s="5"/>
      <c r="J737" s="6"/>
      <c r="K737" s="358"/>
    </row>
    <row r="738" spans="1:11" ht="15.75" x14ac:dyDescent="0.25">
      <c r="A738" s="2"/>
      <c r="B738" s="27" t="s">
        <v>252</v>
      </c>
      <c r="C738" s="20"/>
      <c r="D738" s="6">
        <v>0.7</v>
      </c>
      <c r="E738" s="5">
        <v>0.7</v>
      </c>
      <c r="F738" s="6"/>
      <c r="G738" s="5"/>
      <c r="H738" s="6"/>
      <c r="I738" s="5"/>
      <c r="J738" s="6"/>
      <c r="K738" s="358"/>
    </row>
    <row r="739" spans="1:11" ht="31.5" x14ac:dyDescent="0.25">
      <c r="A739" s="2" t="s">
        <v>338</v>
      </c>
      <c r="B739" s="9"/>
      <c r="C739" s="158">
        <v>180</v>
      </c>
      <c r="D739" s="6"/>
      <c r="E739" s="5"/>
      <c r="F739" s="6">
        <v>16.662857142857142</v>
      </c>
      <c r="G739" s="5">
        <v>18.606857142857145</v>
      </c>
      <c r="H739" s="6">
        <v>17.053714285714285</v>
      </c>
      <c r="I739" s="5">
        <v>303.42857142857144</v>
      </c>
      <c r="J739" s="6">
        <v>6.95</v>
      </c>
      <c r="K739" s="358" t="s">
        <v>254</v>
      </c>
    </row>
    <row r="740" spans="1:11" ht="15.75" x14ac:dyDescent="0.25">
      <c r="A740" s="2"/>
      <c r="B740" s="9" t="s">
        <v>128</v>
      </c>
      <c r="C740" s="158"/>
      <c r="D740" s="6">
        <v>97.5</v>
      </c>
      <c r="E740" s="5">
        <v>92</v>
      </c>
      <c r="F740" s="6"/>
      <c r="G740" s="5"/>
      <c r="H740" s="6"/>
      <c r="I740" s="5"/>
      <c r="J740" s="6"/>
      <c r="K740" s="358"/>
    </row>
    <row r="741" spans="1:11" ht="31.5" x14ac:dyDescent="0.25">
      <c r="A741" s="2"/>
      <c r="B741" s="9" t="s">
        <v>255</v>
      </c>
      <c r="C741" s="158"/>
      <c r="D741" s="6"/>
      <c r="E741" s="5">
        <v>40</v>
      </c>
      <c r="F741" s="6"/>
      <c r="G741" s="5"/>
      <c r="H741" s="6"/>
      <c r="I741" s="5"/>
      <c r="J741" s="6"/>
      <c r="K741" s="358"/>
    </row>
    <row r="742" spans="1:11" ht="15.75" x14ac:dyDescent="0.25">
      <c r="A742" s="2"/>
      <c r="B742" s="9" t="s">
        <v>117</v>
      </c>
      <c r="C742" s="158"/>
      <c r="D742" s="6">
        <v>173.7</v>
      </c>
      <c r="E742" s="5">
        <v>130.6</v>
      </c>
      <c r="F742" s="6"/>
      <c r="G742" s="5"/>
      <c r="H742" s="6"/>
      <c r="I742" s="5"/>
      <c r="J742" s="6"/>
      <c r="K742" s="358"/>
    </row>
    <row r="743" spans="1:11" ht="15.75" x14ac:dyDescent="0.25">
      <c r="A743" s="2"/>
      <c r="B743" s="9" t="s">
        <v>118</v>
      </c>
      <c r="C743" s="158"/>
      <c r="D743" s="6">
        <v>13.6</v>
      </c>
      <c r="E743" s="5">
        <v>11.3</v>
      </c>
      <c r="F743" s="6"/>
      <c r="G743" s="5"/>
      <c r="H743" s="6"/>
      <c r="I743" s="5"/>
      <c r="J743" s="6"/>
      <c r="K743" s="358"/>
    </row>
    <row r="744" spans="1:11" ht="15.75" x14ac:dyDescent="0.25">
      <c r="A744" s="2"/>
      <c r="B744" s="9" t="s">
        <v>51</v>
      </c>
      <c r="C744" s="158"/>
      <c r="D744" s="6">
        <v>7.1</v>
      </c>
      <c r="E744" s="5">
        <v>5.6</v>
      </c>
      <c r="F744" s="6"/>
      <c r="G744" s="5"/>
      <c r="H744" s="6"/>
      <c r="I744" s="5"/>
      <c r="J744" s="6"/>
      <c r="K744" s="358"/>
    </row>
    <row r="745" spans="1:11" ht="15.75" x14ac:dyDescent="0.25">
      <c r="A745" s="2"/>
      <c r="B745" s="9" t="s">
        <v>37</v>
      </c>
      <c r="C745" s="158"/>
      <c r="D745" s="6">
        <v>4.5999999999999996</v>
      </c>
      <c r="E745" s="5">
        <v>4.5999999999999996</v>
      </c>
      <c r="F745" s="6"/>
      <c r="G745" s="5"/>
      <c r="H745" s="6"/>
      <c r="I745" s="5"/>
      <c r="J745" s="6"/>
      <c r="K745" s="358"/>
    </row>
    <row r="746" spans="1:11" ht="15.75" x14ac:dyDescent="0.25">
      <c r="A746" s="2"/>
      <c r="B746" s="9" t="s">
        <v>204</v>
      </c>
      <c r="C746" s="158"/>
      <c r="D746" s="6">
        <v>0.7</v>
      </c>
      <c r="E746" s="5">
        <v>0.7</v>
      </c>
      <c r="F746" s="6"/>
      <c r="G746" s="5"/>
      <c r="H746" s="6"/>
      <c r="I746" s="5"/>
      <c r="J746" s="6"/>
      <c r="K746" s="358"/>
    </row>
    <row r="747" spans="1:11" ht="15.75" x14ac:dyDescent="0.25">
      <c r="A747" s="2"/>
      <c r="B747" s="9" t="s">
        <v>164</v>
      </c>
      <c r="C747" s="20"/>
      <c r="D747" s="6">
        <v>22.6</v>
      </c>
      <c r="E747" s="5">
        <v>22.6</v>
      </c>
      <c r="F747" s="6"/>
      <c r="G747" s="5"/>
      <c r="H747" s="6"/>
      <c r="I747" s="5"/>
      <c r="J747" s="6"/>
      <c r="K747" s="358"/>
    </row>
    <row r="748" spans="1:11" ht="15.75" x14ac:dyDescent="0.25">
      <c r="A748" s="9" t="s">
        <v>74</v>
      </c>
      <c r="B748" s="9"/>
      <c r="C748" s="158">
        <v>180</v>
      </c>
      <c r="D748" s="6"/>
      <c r="E748" s="5"/>
      <c r="F748" s="208">
        <v>0.59532374100719432</v>
      </c>
      <c r="G748" s="209">
        <v>8.0935251798561161E-2</v>
      </c>
      <c r="H748" s="208">
        <v>20.805568345323742</v>
      </c>
      <c r="I748" s="209">
        <v>68.180000000000007</v>
      </c>
      <c r="J748" s="208">
        <v>0.65</v>
      </c>
      <c r="K748" s="383" t="s">
        <v>75</v>
      </c>
    </row>
    <row r="749" spans="1:11" ht="15.75" x14ac:dyDescent="0.25">
      <c r="A749" s="9"/>
      <c r="B749" s="9" t="s">
        <v>76</v>
      </c>
      <c r="C749" s="158"/>
      <c r="D749" s="6">
        <v>15.3</v>
      </c>
      <c r="E749" s="5">
        <v>15</v>
      </c>
      <c r="F749" s="6"/>
      <c r="G749" s="5"/>
      <c r="H749" s="6"/>
      <c r="I749" s="5"/>
      <c r="J749" s="6"/>
      <c r="K749" s="358"/>
    </row>
    <row r="750" spans="1:11" ht="15.75" x14ac:dyDescent="0.25">
      <c r="A750" s="9"/>
      <c r="B750" s="9" t="s">
        <v>35</v>
      </c>
      <c r="C750" s="20"/>
      <c r="D750" s="6">
        <v>6</v>
      </c>
      <c r="E750" s="5">
        <v>6</v>
      </c>
      <c r="F750" s="6"/>
      <c r="G750" s="5"/>
      <c r="H750" s="6"/>
      <c r="I750" s="5"/>
      <c r="J750" s="92"/>
      <c r="K750" s="358"/>
    </row>
    <row r="751" spans="1:11" ht="15.75" x14ac:dyDescent="0.25">
      <c r="A751" s="9"/>
      <c r="B751" s="9" t="s">
        <v>77</v>
      </c>
      <c r="C751" s="20"/>
      <c r="D751" s="6">
        <v>183</v>
      </c>
      <c r="E751" s="5">
        <v>183</v>
      </c>
      <c r="F751" s="6"/>
      <c r="G751" s="5"/>
      <c r="H751" s="6"/>
      <c r="I751" s="5"/>
      <c r="J751" s="92"/>
      <c r="K751" s="358"/>
    </row>
    <row r="752" spans="1:11" ht="24.75" thickBot="1" x14ac:dyDescent="0.3">
      <c r="A752" s="2" t="s">
        <v>69</v>
      </c>
      <c r="B752" s="9"/>
      <c r="C752" s="20">
        <v>25</v>
      </c>
      <c r="D752" s="6">
        <v>25</v>
      </c>
      <c r="E752" s="5">
        <v>25</v>
      </c>
      <c r="F752" s="6">
        <v>1.9</v>
      </c>
      <c r="G752" s="5">
        <v>0.2</v>
      </c>
      <c r="H752" s="6">
        <v>12.3</v>
      </c>
      <c r="I752" s="5">
        <v>58.75</v>
      </c>
      <c r="J752" s="6">
        <v>0</v>
      </c>
      <c r="K752" s="365" t="s">
        <v>78</v>
      </c>
    </row>
    <row r="753" spans="1:11" ht="24.75" thickBot="1" x14ac:dyDescent="0.3">
      <c r="A753" s="39" t="s">
        <v>79</v>
      </c>
      <c r="B753" s="40"/>
      <c r="C753" s="86">
        <v>45</v>
      </c>
      <c r="D753" s="37">
        <v>45</v>
      </c>
      <c r="E753" s="75">
        <v>45</v>
      </c>
      <c r="F753" s="37">
        <v>2.97</v>
      </c>
      <c r="G753" s="75">
        <v>0.54</v>
      </c>
      <c r="H753" s="37">
        <v>17.820000000000004</v>
      </c>
      <c r="I753" s="75">
        <v>89.100000000000009</v>
      </c>
      <c r="J753" s="37"/>
      <c r="K753" s="365" t="s">
        <v>80</v>
      </c>
    </row>
    <row r="754" spans="1:11" ht="16.5" thickBot="1" x14ac:dyDescent="0.3">
      <c r="A754" s="49" t="s">
        <v>46</v>
      </c>
      <c r="B754" s="50"/>
      <c r="C754" s="527">
        <f>C753+C752+C748+C739+180+10+C721</f>
        <v>670</v>
      </c>
      <c r="D754" s="22"/>
      <c r="E754" s="23"/>
      <c r="F754" s="10">
        <f>F753+F752+F748+F739+F726+F721</f>
        <v>27.632980883864342</v>
      </c>
      <c r="G754" s="10">
        <f>G753+G752+G748+G739+G726+G721</f>
        <v>28.145592394655708</v>
      </c>
      <c r="H754" s="10">
        <f>H753+H752+H748+H739+H726+H721</f>
        <v>80.616482631038039</v>
      </c>
      <c r="I754" s="10">
        <f>I753+I752+I748+I739+I726+I721</f>
        <v>677.08857142857153</v>
      </c>
      <c r="J754" s="10">
        <f>J753+J752+J748+J739+J726+J721</f>
        <v>8.24</v>
      </c>
      <c r="K754" s="362"/>
    </row>
    <row r="755" spans="1:11" ht="15.75" x14ac:dyDescent="0.25">
      <c r="A755" s="2"/>
      <c r="B755" s="56" t="s">
        <v>81</v>
      </c>
      <c r="C755" s="15"/>
      <c r="D755" s="16"/>
      <c r="E755" s="15"/>
      <c r="F755" s="19"/>
      <c r="G755" s="18"/>
      <c r="H755" s="19"/>
      <c r="I755" s="18"/>
      <c r="J755" s="19"/>
      <c r="K755" s="358"/>
    </row>
    <row r="756" spans="1:11" customFormat="1" ht="30.75" customHeight="1" x14ac:dyDescent="0.25">
      <c r="A756" s="232" t="s">
        <v>535</v>
      </c>
      <c r="B756" s="215"/>
      <c r="C756" s="233">
        <v>150</v>
      </c>
      <c r="D756" s="225"/>
      <c r="E756" s="238"/>
      <c r="F756" s="225">
        <v>18.440000000000001</v>
      </c>
      <c r="G756" s="238">
        <v>10.96</v>
      </c>
      <c r="H756" s="225">
        <v>58.36</v>
      </c>
      <c r="I756" s="238">
        <v>404</v>
      </c>
      <c r="J756" s="225"/>
      <c r="K756" s="524" t="s">
        <v>536</v>
      </c>
    </row>
    <row r="757" spans="1:11" customFormat="1" ht="19.5" customHeight="1" x14ac:dyDescent="0.25">
      <c r="A757" s="232"/>
      <c r="B757" s="215" t="s">
        <v>537</v>
      </c>
      <c r="C757" s="233"/>
      <c r="D757" s="225"/>
      <c r="E757" s="238">
        <v>41</v>
      </c>
      <c r="F757" s="225"/>
      <c r="G757" s="238"/>
      <c r="H757" s="225"/>
      <c r="I757" s="238"/>
      <c r="J757" s="225"/>
      <c r="K757" s="181"/>
    </row>
    <row r="758" spans="1:11" customFormat="1" ht="19.5" customHeight="1" x14ac:dyDescent="0.25">
      <c r="A758" s="232"/>
      <c r="B758" s="215" t="s">
        <v>139</v>
      </c>
      <c r="C758" s="233"/>
      <c r="D758" s="225">
        <v>10.7</v>
      </c>
      <c r="E758" s="238">
        <v>10.7</v>
      </c>
      <c r="F758" s="225"/>
      <c r="G758" s="238"/>
      <c r="H758" s="225"/>
      <c r="I758" s="238"/>
      <c r="J758" s="225"/>
      <c r="K758" s="181"/>
    </row>
    <row r="759" spans="1:11" customFormat="1" ht="19.5" customHeight="1" x14ac:dyDescent="0.25">
      <c r="A759" s="232"/>
      <c r="B759" s="215" t="s">
        <v>138</v>
      </c>
      <c r="C759" s="233"/>
      <c r="D759" s="225">
        <v>21</v>
      </c>
      <c r="E759" s="238">
        <v>21</v>
      </c>
      <c r="F759" s="225"/>
      <c r="G759" s="238"/>
      <c r="H759" s="225"/>
      <c r="I759" s="238"/>
      <c r="J759" s="225"/>
      <c r="K759" s="181"/>
    </row>
    <row r="760" spans="1:11" customFormat="1" ht="19.5" customHeight="1" x14ac:dyDescent="0.25">
      <c r="A760" s="232"/>
      <c r="B760" s="215" t="s">
        <v>145</v>
      </c>
      <c r="C760" s="233"/>
      <c r="D760" s="225">
        <v>10.7</v>
      </c>
      <c r="E760" s="238">
        <v>10.7</v>
      </c>
      <c r="F760" s="225"/>
      <c r="G760" s="238"/>
      <c r="H760" s="225"/>
      <c r="I760" s="238"/>
      <c r="J760" s="225"/>
      <c r="K760" s="181"/>
    </row>
    <row r="761" spans="1:11" customFormat="1" ht="19.5" customHeight="1" x14ac:dyDescent="0.25">
      <c r="A761" s="232"/>
      <c r="B761" s="215" t="s">
        <v>538</v>
      </c>
      <c r="C761" s="233"/>
      <c r="D761" s="225"/>
      <c r="E761" s="238">
        <v>110</v>
      </c>
      <c r="F761" s="225"/>
      <c r="G761" s="238"/>
      <c r="H761" s="225"/>
      <c r="I761" s="238"/>
      <c r="J761" s="225"/>
      <c r="K761" s="181"/>
    </row>
    <row r="762" spans="1:11" customFormat="1" ht="19.5" customHeight="1" x14ac:dyDescent="0.25">
      <c r="A762" s="232"/>
      <c r="B762" s="215" t="s">
        <v>257</v>
      </c>
      <c r="C762" s="233"/>
      <c r="D762" s="225">
        <v>78.5</v>
      </c>
      <c r="E762" s="238">
        <v>78.5</v>
      </c>
      <c r="F762" s="225"/>
      <c r="G762" s="238"/>
      <c r="H762" s="225"/>
      <c r="I762" s="238"/>
      <c r="J762" s="225"/>
      <c r="K762" s="181"/>
    </row>
    <row r="763" spans="1:11" customFormat="1" ht="19.5" customHeight="1" x14ac:dyDescent="0.25">
      <c r="A763" s="232"/>
      <c r="B763" s="215" t="s">
        <v>145</v>
      </c>
      <c r="C763" s="233"/>
      <c r="D763" s="225">
        <v>15</v>
      </c>
      <c r="E763" s="238">
        <v>15</v>
      </c>
      <c r="F763" s="225"/>
      <c r="G763" s="238"/>
      <c r="H763" s="225"/>
      <c r="I763" s="238"/>
      <c r="J763" s="225"/>
      <c r="K763" s="181"/>
    </row>
    <row r="764" spans="1:11" customFormat="1" ht="19.5" customHeight="1" x14ac:dyDescent="0.25">
      <c r="A764" s="232"/>
      <c r="B764" s="215" t="s">
        <v>256</v>
      </c>
      <c r="C764" s="233"/>
      <c r="D764" s="225">
        <v>18</v>
      </c>
      <c r="E764" s="238">
        <v>15</v>
      </c>
      <c r="F764" s="225"/>
      <c r="G764" s="238"/>
      <c r="H764" s="225"/>
      <c r="I764" s="238"/>
      <c r="J764" s="225"/>
      <c r="K764" s="181"/>
    </row>
    <row r="765" spans="1:11" customFormat="1" ht="19.5" customHeight="1" x14ac:dyDescent="0.25">
      <c r="A765" s="215"/>
      <c r="B765" s="215" t="s">
        <v>539</v>
      </c>
      <c r="C765" s="233"/>
      <c r="D765" s="225"/>
      <c r="E765" s="238">
        <v>16.3</v>
      </c>
      <c r="F765" s="225"/>
      <c r="G765" s="238"/>
      <c r="H765" s="225"/>
      <c r="I765" s="238"/>
      <c r="J765" s="225"/>
      <c r="K765" s="181"/>
    </row>
    <row r="766" spans="1:11" customFormat="1" ht="19.5" customHeight="1" x14ac:dyDescent="0.25">
      <c r="A766" s="215"/>
      <c r="B766" s="215" t="s">
        <v>139</v>
      </c>
      <c r="C766" s="233"/>
      <c r="D766" s="225">
        <v>4.25</v>
      </c>
      <c r="E766" s="238">
        <v>4.25</v>
      </c>
      <c r="F766" s="225"/>
      <c r="G766" s="238"/>
      <c r="H766" s="225"/>
      <c r="I766" s="238"/>
      <c r="J766" s="225"/>
      <c r="K766" s="181"/>
    </row>
    <row r="767" spans="1:11" customFormat="1" ht="19.5" customHeight="1" x14ac:dyDescent="0.25">
      <c r="A767" s="215"/>
      <c r="B767" s="215" t="s">
        <v>129</v>
      </c>
      <c r="C767" s="233"/>
      <c r="D767" s="224">
        <v>7.8</v>
      </c>
      <c r="E767" s="233">
        <v>7.8</v>
      </c>
      <c r="F767" s="225"/>
      <c r="G767" s="238"/>
      <c r="H767" s="225"/>
      <c r="I767" s="238"/>
      <c r="J767" s="315"/>
      <c r="K767" s="201"/>
    </row>
    <row r="768" spans="1:11" customFormat="1" ht="19.5" customHeight="1" x14ac:dyDescent="0.25">
      <c r="A768" s="232"/>
      <c r="B768" s="215" t="s">
        <v>145</v>
      </c>
      <c r="C768" s="233"/>
      <c r="D768" s="224">
        <v>4.25</v>
      </c>
      <c r="E768" s="233">
        <v>4.25</v>
      </c>
      <c r="F768" s="224"/>
      <c r="G768" s="233"/>
      <c r="H768" s="224"/>
      <c r="I768" s="233"/>
      <c r="J768" s="224"/>
      <c r="K768" s="181"/>
    </row>
    <row r="769" spans="1:11" customFormat="1" ht="19.5" customHeight="1" x14ac:dyDescent="0.25">
      <c r="A769" s="215"/>
      <c r="B769" s="215" t="s">
        <v>540</v>
      </c>
      <c r="C769" s="233"/>
      <c r="D769" s="224"/>
      <c r="E769" s="233">
        <v>167</v>
      </c>
      <c r="F769" s="224"/>
      <c r="G769" s="233"/>
      <c r="H769" s="224"/>
      <c r="I769" s="233"/>
      <c r="J769" s="224"/>
      <c r="K769" s="181"/>
    </row>
    <row r="770" spans="1:11" ht="24" x14ac:dyDescent="0.25">
      <c r="A770" s="2" t="s">
        <v>147</v>
      </c>
      <c r="B770" s="9"/>
      <c r="C770" s="20" t="s">
        <v>148</v>
      </c>
      <c r="D770" s="6"/>
      <c r="E770" s="4"/>
      <c r="F770" s="5">
        <v>0.126</v>
      </c>
      <c r="G770" s="6">
        <v>2.4999999999999998E-2</v>
      </c>
      <c r="H770" s="5">
        <v>6.2317331334332833</v>
      </c>
      <c r="I770" s="6">
        <v>26.48191904047976</v>
      </c>
      <c r="J770" s="5">
        <v>2.83</v>
      </c>
      <c r="K770" s="358" t="s">
        <v>149</v>
      </c>
    </row>
    <row r="771" spans="1:11" ht="15.75" x14ac:dyDescent="0.25">
      <c r="A771" s="2"/>
      <c r="B771" s="9" t="s">
        <v>96</v>
      </c>
      <c r="C771" s="20"/>
      <c r="D771" s="6">
        <v>0.9</v>
      </c>
      <c r="E771" s="4">
        <v>0.9</v>
      </c>
      <c r="F771" s="5"/>
      <c r="G771" s="6"/>
      <c r="H771" s="5"/>
      <c r="I771" s="6"/>
      <c r="J771" s="5"/>
      <c r="K771" s="374"/>
    </row>
    <row r="772" spans="1:11" ht="15.75" x14ac:dyDescent="0.25">
      <c r="A772" s="2"/>
      <c r="B772" s="9" t="s">
        <v>35</v>
      </c>
      <c r="C772" s="20"/>
      <c r="D772" s="6">
        <v>6</v>
      </c>
      <c r="E772" s="4">
        <v>6</v>
      </c>
      <c r="F772" s="5"/>
      <c r="G772" s="6"/>
      <c r="H772" s="5"/>
      <c r="I772" s="6"/>
      <c r="J772" s="5"/>
      <c r="K772" s="374"/>
    </row>
    <row r="773" spans="1:11" ht="15.75" x14ac:dyDescent="0.25">
      <c r="A773" s="2"/>
      <c r="B773" s="9" t="s">
        <v>150</v>
      </c>
      <c r="C773" s="20"/>
      <c r="D773" s="6">
        <v>8</v>
      </c>
      <c r="E773" s="4">
        <v>7</v>
      </c>
      <c r="F773" s="5"/>
      <c r="G773" s="6"/>
      <c r="H773" s="5"/>
      <c r="I773" s="6"/>
      <c r="J773" s="5"/>
      <c r="K773" s="374"/>
    </row>
    <row r="774" spans="1:11" ht="16.5" thickBot="1" x14ac:dyDescent="0.3">
      <c r="A774" s="2"/>
      <c r="B774" s="9" t="s">
        <v>34</v>
      </c>
      <c r="C774" s="20"/>
      <c r="D774" s="6">
        <v>180</v>
      </c>
      <c r="E774" s="4">
        <v>180</v>
      </c>
      <c r="F774" s="75"/>
      <c r="G774" s="6"/>
      <c r="H774" s="5"/>
      <c r="I774" s="6"/>
      <c r="J774" s="5"/>
      <c r="K774" s="374"/>
    </row>
    <row r="775" spans="1:11" ht="16.5" thickBot="1" x14ac:dyDescent="0.3">
      <c r="A775" s="549" t="s">
        <v>46</v>
      </c>
      <c r="B775" s="550"/>
      <c r="C775" s="51">
        <f>186+7+C756</f>
        <v>343</v>
      </c>
      <c r="D775" s="138"/>
      <c r="E775" s="42"/>
      <c r="F775" s="10">
        <f>F770+F756</f>
        <v>18.566000000000003</v>
      </c>
      <c r="G775" s="10">
        <f t="shared" ref="G775:J775" si="32">G770+G756</f>
        <v>10.985000000000001</v>
      </c>
      <c r="H775" s="10">
        <f t="shared" si="32"/>
        <v>64.59173313343328</v>
      </c>
      <c r="I775" s="10">
        <f t="shared" si="32"/>
        <v>430.48191904047974</v>
      </c>
      <c r="J775" s="10">
        <f t="shared" si="32"/>
        <v>2.83</v>
      </c>
      <c r="K775" s="361"/>
    </row>
    <row r="776" spans="1:11" ht="16.5" thickBot="1" x14ac:dyDescent="0.3">
      <c r="A776" s="549" t="s">
        <v>97</v>
      </c>
      <c r="B776" s="550"/>
      <c r="C776" s="527">
        <f>C775+C754+C719+C716</f>
        <v>1517</v>
      </c>
      <c r="D776" s="51"/>
      <c r="E776" s="51"/>
      <c r="F776" s="10">
        <f>F775+F754+F719+F716</f>
        <v>59.289932979672727</v>
      </c>
      <c r="G776" s="10">
        <f t="shared" ref="G776:J776" si="33">G775+G754+G719+G716</f>
        <v>51.898251077290439</v>
      </c>
      <c r="H776" s="10">
        <f t="shared" si="33"/>
        <v>220.64987105359324</v>
      </c>
      <c r="I776" s="10">
        <f t="shared" si="33"/>
        <v>1580.0328885514473</v>
      </c>
      <c r="J776" s="10">
        <f t="shared" si="33"/>
        <v>23.13</v>
      </c>
      <c r="K776" s="361"/>
    </row>
    <row r="777" spans="1:11" ht="15.75" x14ac:dyDescent="0.25">
      <c r="A777" s="55"/>
      <c r="B777" s="48"/>
      <c r="C777" s="87"/>
      <c r="D777" s="88"/>
      <c r="E777" s="6"/>
      <c r="F777" s="58"/>
      <c r="G777" s="58"/>
      <c r="H777" s="58"/>
      <c r="I777" s="58"/>
      <c r="J777" s="58"/>
      <c r="K777" s="359"/>
    </row>
    <row r="778" spans="1:11" ht="16.5" thickBot="1" x14ac:dyDescent="0.3">
      <c r="A778" s="81" t="s">
        <v>258</v>
      </c>
      <c r="B778" s="48"/>
      <c r="C778" s="48"/>
      <c r="D778" s="91"/>
      <c r="E778" s="92"/>
      <c r="F778" s="92"/>
      <c r="G778" s="92"/>
      <c r="H778" s="92"/>
      <c r="I778" s="93"/>
      <c r="J778" s="93"/>
      <c r="K778" s="385"/>
    </row>
    <row r="779" spans="1:11" ht="24" customHeight="1" x14ac:dyDescent="0.25">
      <c r="A779" s="30" t="s">
        <v>10</v>
      </c>
      <c r="B779" s="31"/>
      <c r="C779" s="24" t="s">
        <v>11</v>
      </c>
      <c r="D779" s="94" t="s">
        <v>12</v>
      </c>
      <c r="E779" s="21" t="s">
        <v>12</v>
      </c>
      <c r="F779" s="545" t="s">
        <v>13</v>
      </c>
      <c r="G779" s="546"/>
      <c r="H779" s="547"/>
      <c r="I779" s="33" t="s">
        <v>14</v>
      </c>
      <c r="J779" s="34" t="s">
        <v>15</v>
      </c>
      <c r="K779" s="543" t="s">
        <v>16</v>
      </c>
    </row>
    <row r="780" spans="1:11" ht="16.5" thickBot="1" x14ac:dyDescent="0.3">
      <c r="A780" s="2" t="s">
        <v>17</v>
      </c>
      <c r="B780" s="9"/>
      <c r="C780" s="20" t="s">
        <v>18</v>
      </c>
      <c r="D780" s="60" t="s">
        <v>19</v>
      </c>
      <c r="E780" s="5" t="s">
        <v>19</v>
      </c>
      <c r="F780" s="36"/>
      <c r="G780" s="37"/>
      <c r="H780" s="37"/>
      <c r="I780" s="4" t="s">
        <v>20</v>
      </c>
      <c r="J780" s="38"/>
      <c r="K780" s="544"/>
    </row>
    <row r="781" spans="1:11" ht="16.5" thickBot="1" x14ac:dyDescent="0.3">
      <c r="A781" s="39"/>
      <c r="B781" s="40"/>
      <c r="C781" s="86"/>
      <c r="D781" s="160" t="s">
        <v>21</v>
      </c>
      <c r="E781" s="42" t="s">
        <v>22</v>
      </c>
      <c r="F781" s="42" t="s">
        <v>23</v>
      </c>
      <c r="G781" s="42" t="s">
        <v>24</v>
      </c>
      <c r="H781" s="138" t="s">
        <v>25</v>
      </c>
      <c r="I781" s="43" t="s">
        <v>26</v>
      </c>
      <c r="J781" s="43" t="s">
        <v>27</v>
      </c>
      <c r="K781" s="386"/>
    </row>
    <row r="782" spans="1:11" ht="15.75" x14ac:dyDescent="0.25">
      <c r="A782" s="30"/>
      <c r="B782" s="52" t="s">
        <v>28</v>
      </c>
      <c r="C782" s="20"/>
      <c r="D782" s="89"/>
      <c r="E782" s="45"/>
      <c r="F782" s="92"/>
      <c r="G782" s="45"/>
      <c r="H782" s="92"/>
      <c r="I782" s="45"/>
      <c r="J782" s="92"/>
      <c r="K782" s="358"/>
    </row>
    <row r="783" spans="1:11" ht="31.5" x14ac:dyDescent="0.25">
      <c r="A783" s="35" t="s">
        <v>259</v>
      </c>
      <c r="B783" s="9"/>
      <c r="C783" s="20" t="s">
        <v>102</v>
      </c>
      <c r="D783" s="6"/>
      <c r="E783" s="5"/>
      <c r="F783" s="6">
        <v>7.4310000000000018</v>
      </c>
      <c r="G783" s="5">
        <v>7.4519999999999991</v>
      </c>
      <c r="H783" s="6">
        <v>33.783000000000001</v>
      </c>
      <c r="I783" s="5">
        <v>233.10000000000002</v>
      </c>
      <c r="J783" s="6">
        <v>0.86</v>
      </c>
      <c r="K783" s="358" t="s">
        <v>260</v>
      </c>
    </row>
    <row r="784" spans="1:11" ht="15.75" x14ac:dyDescent="0.25">
      <c r="A784" s="2"/>
      <c r="B784" s="9" t="s">
        <v>194</v>
      </c>
      <c r="C784" s="20"/>
      <c r="D784" s="6">
        <v>22.5</v>
      </c>
      <c r="E784" s="5">
        <v>22.5</v>
      </c>
      <c r="F784" s="6"/>
      <c r="G784" s="5"/>
      <c r="H784" s="6"/>
      <c r="I784" s="5"/>
      <c r="J784" s="6"/>
      <c r="K784" s="358"/>
    </row>
    <row r="785" spans="1:12" ht="15.75" x14ac:dyDescent="0.25">
      <c r="A785" s="2"/>
      <c r="B785" s="9" t="s">
        <v>33</v>
      </c>
      <c r="C785" s="20"/>
      <c r="D785" s="6">
        <v>158</v>
      </c>
      <c r="E785" s="5">
        <v>158</v>
      </c>
      <c r="F785" s="6"/>
      <c r="G785" s="5"/>
      <c r="H785" s="6"/>
      <c r="I785" s="5"/>
      <c r="J785" s="6"/>
      <c r="K785" s="358"/>
    </row>
    <row r="786" spans="1:12" ht="15.75" x14ac:dyDescent="0.25">
      <c r="A786" s="2"/>
      <c r="B786" s="9" t="s">
        <v>35</v>
      </c>
      <c r="C786" s="20"/>
      <c r="D786" s="6">
        <v>2.5</v>
      </c>
      <c r="E786" s="5">
        <v>2.5</v>
      </c>
      <c r="F786" s="6"/>
      <c r="G786" s="5"/>
      <c r="H786" s="6"/>
      <c r="I786" s="5"/>
      <c r="J786" s="6"/>
      <c r="K786" s="358"/>
    </row>
    <row r="787" spans="1:12" ht="15.75" x14ac:dyDescent="0.25">
      <c r="A787" s="2"/>
      <c r="B787" s="48" t="s">
        <v>36</v>
      </c>
      <c r="C787" s="20"/>
      <c r="D787" s="6">
        <v>0.5</v>
      </c>
      <c r="E787" s="5">
        <v>0.5</v>
      </c>
      <c r="F787" s="6"/>
      <c r="G787" s="5"/>
      <c r="H787" s="6"/>
      <c r="I787" s="5"/>
      <c r="J787" s="6"/>
      <c r="K787" s="358"/>
    </row>
    <row r="788" spans="1:12" ht="15.75" x14ac:dyDescent="0.25">
      <c r="A788" s="2"/>
      <c r="B788" s="9" t="s">
        <v>37</v>
      </c>
      <c r="C788" s="20"/>
      <c r="D788" s="6">
        <v>3</v>
      </c>
      <c r="E788" s="5">
        <v>3</v>
      </c>
      <c r="F788" s="6"/>
      <c r="G788" s="5"/>
      <c r="H788" s="6"/>
      <c r="I788" s="5"/>
      <c r="J788" s="6"/>
      <c r="K788" s="358"/>
    </row>
    <row r="789" spans="1:12" ht="15.75" x14ac:dyDescent="0.25">
      <c r="A789" s="2" t="s">
        <v>38</v>
      </c>
      <c r="B789" s="9"/>
      <c r="C789" s="20" t="s">
        <v>39</v>
      </c>
      <c r="D789" s="92"/>
      <c r="E789" s="46"/>
      <c r="F789" s="4">
        <v>2.8522522522522524</v>
      </c>
      <c r="G789" s="5">
        <v>2.4126126126126128</v>
      </c>
      <c r="H789" s="5">
        <v>5.9868026394721046</v>
      </c>
      <c r="I789" s="4">
        <v>42.673951696147256</v>
      </c>
      <c r="J789" s="4">
        <v>1.17</v>
      </c>
      <c r="K789" s="358" t="s">
        <v>40</v>
      </c>
    </row>
    <row r="790" spans="1:12" ht="15.75" x14ac:dyDescent="0.25">
      <c r="A790" s="2"/>
      <c r="B790" s="9" t="s">
        <v>41</v>
      </c>
      <c r="C790" s="20"/>
      <c r="D790" s="6">
        <v>2.5</v>
      </c>
      <c r="E790" s="5">
        <v>2.5</v>
      </c>
      <c r="F790" s="6"/>
      <c r="G790" s="5"/>
      <c r="H790" s="6"/>
      <c r="I790" s="5"/>
      <c r="J790" s="6"/>
      <c r="K790" s="358"/>
    </row>
    <row r="791" spans="1:12" ht="15.75" x14ac:dyDescent="0.25">
      <c r="A791" s="2"/>
      <c r="B791" s="9" t="s">
        <v>35</v>
      </c>
      <c r="C791" s="20"/>
      <c r="D791" s="6">
        <v>6</v>
      </c>
      <c r="E791" s="5">
        <v>6</v>
      </c>
      <c r="F791" s="6"/>
      <c r="G791" s="5"/>
      <c r="H791" s="6"/>
      <c r="I791" s="5"/>
      <c r="J791" s="6"/>
      <c r="K791" s="358"/>
    </row>
    <row r="792" spans="1:12" ht="15.75" x14ac:dyDescent="0.25">
      <c r="A792" s="7"/>
      <c r="B792" s="9" t="s">
        <v>33</v>
      </c>
      <c r="C792" s="20"/>
      <c r="D792" s="6">
        <v>90</v>
      </c>
      <c r="E792" s="5">
        <v>90</v>
      </c>
      <c r="F792" s="6"/>
      <c r="G792" s="5"/>
      <c r="H792" s="6"/>
      <c r="I792" s="5"/>
      <c r="J792" s="6"/>
      <c r="K792" s="358"/>
    </row>
    <row r="793" spans="1:12" ht="15.75" x14ac:dyDescent="0.25">
      <c r="A793" s="7"/>
      <c r="B793" s="9" t="s">
        <v>34</v>
      </c>
      <c r="C793" s="20"/>
      <c r="D793" s="6">
        <v>108</v>
      </c>
      <c r="E793" s="5">
        <v>108</v>
      </c>
      <c r="F793" s="6"/>
      <c r="G793" s="5"/>
      <c r="H793" s="6"/>
      <c r="I793" s="5"/>
      <c r="J793" s="6"/>
      <c r="K793" s="358"/>
    </row>
    <row r="794" spans="1:12" s="400" customFormat="1" ht="28.5" customHeight="1" x14ac:dyDescent="0.25">
      <c r="A794" s="255" t="s">
        <v>108</v>
      </c>
      <c r="B794" s="256"/>
      <c r="C794" s="444" t="s">
        <v>543</v>
      </c>
      <c r="D794" s="260"/>
      <c r="E794" s="257"/>
      <c r="F794" s="265">
        <v>4.93</v>
      </c>
      <c r="G794" s="209">
        <v>7.16</v>
      </c>
      <c r="H794" s="208">
        <v>15.49</v>
      </c>
      <c r="I794" s="265">
        <v>146.1</v>
      </c>
      <c r="J794" s="209"/>
      <c r="K794" s="467" t="s">
        <v>109</v>
      </c>
      <c r="L794" s="468"/>
    </row>
    <row r="795" spans="1:12" s="400" customFormat="1" ht="19.5" customHeight="1" x14ac:dyDescent="0.25">
      <c r="A795" s="255"/>
      <c r="B795" s="256" t="s">
        <v>45</v>
      </c>
      <c r="C795" s="257"/>
      <c r="D795" s="260">
        <v>30</v>
      </c>
      <c r="E795" s="257">
        <v>30</v>
      </c>
      <c r="F795" s="265"/>
      <c r="G795" s="209"/>
      <c r="H795" s="209"/>
      <c r="I795" s="265"/>
      <c r="J795" s="265"/>
      <c r="K795" s="180"/>
    </row>
    <row r="796" spans="1:12" s="400" customFormat="1" ht="19.5" customHeight="1" x14ac:dyDescent="0.25">
      <c r="A796" s="255"/>
      <c r="B796" s="256" t="s">
        <v>110</v>
      </c>
      <c r="C796" s="257"/>
      <c r="D796" s="260">
        <v>10.199999999999999</v>
      </c>
      <c r="E796" s="257">
        <v>10</v>
      </c>
      <c r="F796" s="265"/>
      <c r="G796" s="209"/>
      <c r="H796" s="209"/>
      <c r="I796" s="265"/>
      <c r="J796" s="265"/>
      <c r="K796" s="180"/>
    </row>
    <row r="797" spans="1:12" s="400" customFormat="1" ht="19.5" customHeight="1" thickBot="1" x14ac:dyDescent="0.3">
      <c r="A797" s="255"/>
      <c r="B797" s="256" t="s">
        <v>37</v>
      </c>
      <c r="C797" s="257"/>
      <c r="D797" s="260">
        <v>5</v>
      </c>
      <c r="E797" s="257">
        <v>5</v>
      </c>
      <c r="F797" s="265" t="s">
        <v>8</v>
      </c>
      <c r="G797" s="209"/>
      <c r="H797" s="209"/>
      <c r="I797" s="265"/>
      <c r="J797" s="265"/>
      <c r="K797" s="180"/>
    </row>
    <row r="798" spans="1:12" ht="16.5" thickBot="1" x14ac:dyDescent="0.3">
      <c r="A798" s="49" t="s">
        <v>46</v>
      </c>
      <c r="B798" s="96"/>
      <c r="C798" s="51">
        <f>30+10+5+186+183</f>
        <v>414</v>
      </c>
      <c r="D798" s="22"/>
      <c r="E798" s="23"/>
      <c r="F798" s="10">
        <f>F794+F789+F783</f>
        <v>15.213252252252254</v>
      </c>
      <c r="G798" s="10">
        <f t="shared" ref="G798:J798" si="34">G794+G789+G783</f>
        <v>17.024612612612611</v>
      </c>
      <c r="H798" s="10">
        <f t="shared" si="34"/>
        <v>55.259802639472106</v>
      </c>
      <c r="I798" s="10">
        <f t="shared" si="34"/>
        <v>421.87395169614729</v>
      </c>
      <c r="J798" s="10">
        <f t="shared" si="34"/>
        <v>2.0299999999999998</v>
      </c>
      <c r="K798" s="381"/>
    </row>
    <row r="799" spans="1:12" ht="15.75" x14ac:dyDescent="0.25">
      <c r="A799" s="30"/>
      <c r="B799" s="52" t="s">
        <v>47</v>
      </c>
      <c r="C799" s="20"/>
      <c r="D799" s="89"/>
      <c r="E799" s="21"/>
      <c r="F799" s="6"/>
      <c r="G799" s="5"/>
      <c r="H799" s="6"/>
      <c r="I799" s="5"/>
      <c r="J799" s="6"/>
      <c r="K799" s="360"/>
    </row>
    <row r="800" spans="1:12" ht="42" customHeight="1" thickBot="1" x14ac:dyDescent="0.3">
      <c r="A800" s="82" t="s">
        <v>175</v>
      </c>
      <c r="B800" s="53"/>
      <c r="C800" s="20">
        <v>180</v>
      </c>
      <c r="D800" s="6">
        <v>180</v>
      </c>
      <c r="E800" s="5">
        <v>180</v>
      </c>
      <c r="F800" s="4">
        <v>0.9</v>
      </c>
      <c r="G800" s="5"/>
      <c r="H800" s="6">
        <v>18.18</v>
      </c>
      <c r="I800" s="5">
        <v>76</v>
      </c>
      <c r="J800" s="6">
        <v>3.6</v>
      </c>
      <c r="K800" s="358" t="s">
        <v>112</v>
      </c>
    </row>
    <row r="801" spans="1:11" ht="16.5" thickBot="1" x14ac:dyDescent="0.3">
      <c r="A801" s="49" t="s">
        <v>46</v>
      </c>
      <c r="B801" s="96"/>
      <c r="C801" s="51">
        <v>180</v>
      </c>
      <c r="D801" s="22"/>
      <c r="E801" s="54"/>
      <c r="F801" s="146">
        <f>F800</f>
        <v>0.9</v>
      </c>
      <c r="G801" s="10">
        <f>G800</f>
        <v>0</v>
      </c>
      <c r="H801" s="146">
        <f>H800</f>
        <v>18.18</v>
      </c>
      <c r="I801" s="10">
        <f>I800</f>
        <v>76</v>
      </c>
      <c r="J801" s="207">
        <f>J800</f>
        <v>3.6</v>
      </c>
      <c r="K801" s="361"/>
    </row>
    <row r="802" spans="1:11" ht="15.75" x14ac:dyDescent="0.25">
      <c r="A802" s="2"/>
      <c r="B802" s="81" t="s">
        <v>50</v>
      </c>
      <c r="C802" s="409"/>
      <c r="E802" s="445"/>
      <c r="G802" s="409"/>
      <c r="I802" s="409"/>
      <c r="K802" s="358"/>
    </row>
    <row r="803" spans="1:11" s="400" customFormat="1" ht="31.5" customHeight="1" x14ac:dyDescent="0.25">
      <c r="A803" s="461" t="s">
        <v>350</v>
      </c>
      <c r="B803" s="469"/>
      <c r="C803" s="257">
        <v>60</v>
      </c>
      <c r="D803" s="443"/>
      <c r="E803" s="470"/>
      <c r="F803" s="470">
        <v>0.85</v>
      </c>
      <c r="G803" s="470">
        <v>3.66</v>
      </c>
      <c r="H803" s="471">
        <v>5.01</v>
      </c>
      <c r="I803" s="470">
        <v>56.34</v>
      </c>
      <c r="J803" s="471"/>
      <c r="K803" s="472" t="s">
        <v>351</v>
      </c>
    </row>
    <row r="804" spans="1:11" s="400" customFormat="1" ht="15.75" x14ac:dyDescent="0.25">
      <c r="A804" s="461"/>
      <c r="B804" s="469" t="s">
        <v>122</v>
      </c>
      <c r="C804" s="257"/>
      <c r="D804" s="443">
        <v>72.959999999999994</v>
      </c>
      <c r="E804" s="470">
        <v>57</v>
      </c>
      <c r="F804" s="470"/>
      <c r="G804" s="471"/>
      <c r="H804" s="470"/>
      <c r="I804" s="471"/>
      <c r="J804" s="257"/>
      <c r="K804" s="473"/>
    </row>
    <row r="805" spans="1:11" s="400" customFormat="1" ht="15.75" x14ac:dyDescent="0.25">
      <c r="A805" s="461"/>
      <c r="B805" s="469" t="s">
        <v>72</v>
      </c>
      <c r="C805" s="257"/>
      <c r="D805" s="443">
        <v>3.6</v>
      </c>
      <c r="E805" s="470">
        <v>3.6</v>
      </c>
      <c r="F805" s="470"/>
      <c r="G805" s="471"/>
      <c r="H805" s="470"/>
      <c r="I805" s="471"/>
      <c r="J805" s="257"/>
      <c r="K805" s="473"/>
    </row>
    <row r="806" spans="1:11" customFormat="1" ht="49.5" customHeight="1" x14ac:dyDescent="0.25">
      <c r="A806" s="232" t="s">
        <v>541</v>
      </c>
      <c r="B806" s="215"/>
      <c r="C806" s="62" t="s">
        <v>380</v>
      </c>
      <c r="D806" s="25"/>
      <c r="E806" s="7"/>
      <c r="F806" s="5">
        <v>2.5659999999999998</v>
      </c>
      <c r="G806" s="5">
        <v>3.0188000000000001</v>
      </c>
      <c r="H806" s="6">
        <v>9.6292000000000009</v>
      </c>
      <c r="I806" s="5">
        <v>79.599999999999994</v>
      </c>
      <c r="J806" s="6"/>
      <c r="K806" s="1" t="s">
        <v>542</v>
      </c>
    </row>
    <row r="807" spans="1:11" customFormat="1" ht="19.5" customHeight="1" x14ac:dyDescent="0.25">
      <c r="A807" s="232"/>
      <c r="B807" s="3" t="s">
        <v>117</v>
      </c>
      <c r="C807" s="416"/>
      <c r="D807" s="68">
        <v>71.819999999999993</v>
      </c>
      <c r="E807" s="67">
        <v>54</v>
      </c>
      <c r="F807" s="238"/>
      <c r="G807" s="238"/>
      <c r="H807" s="225"/>
      <c r="I807" s="238"/>
      <c r="J807" s="225"/>
      <c r="K807" s="181"/>
    </row>
    <row r="808" spans="1:11" customFormat="1" ht="19.5" customHeight="1" x14ac:dyDescent="0.25">
      <c r="A808" s="232"/>
      <c r="B808" s="3" t="s">
        <v>486</v>
      </c>
      <c r="C808" s="416"/>
      <c r="D808" s="68">
        <v>3.5</v>
      </c>
      <c r="E808" s="67">
        <v>3.5</v>
      </c>
      <c r="F808" s="238"/>
      <c r="G808" s="238"/>
      <c r="H808" s="225"/>
      <c r="I808" s="238"/>
      <c r="J808" s="225"/>
      <c r="K808" s="181"/>
    </row>
    <row r="809" spans="1:11" customFormat="1" ht="19.5" customHeight="1" x14ac:dyDescent="0.25">
      <c r="A809" s="232"/>
      <c r="B809" s="3" t="s">
        <v>51</v>
      </c>
      <c r="C809" s="416"/>
      <c r="D809" s="68">
        <v>9</v>
      </c>
      <c r="E809" s="67">
        <v>7.2</v>
      </c>
      <c r="F809" s="238"/>
      <c r="G809" s="238"/>
      <c r="H809" s="225"/>
      <c r="I809" s="238"/>
      <c r="J809" s="225"/>
      <c r="K809" s="181"/>
    </row>
    <row r="810" spans="1:11" customFormat="1" ht="19.5" customHeight="1" x14ac:dyDescent="0.25">
      <c r="A810" s="232"/>
      <c r="B810" s="3" t="s">
        <v>118</v>
      </c>
      <c r="C810" s="416"/>
      <c r="D810" s="68">
        <v>8.5399999999999991</v>
      </c>
      <c r="E810" s="67">
        <v>7.2</v>
      </c>
      <c r="F810" s="238"/>
      <c r="G810" s="238"/>
      <c r="H810" s="225"/>
      <c r="I810" s="238"/>
      <c r="J810" s="225"/>
      <c r="K810" s="181"/>
    </row>
    <row r="811" spans="1:11" customFormat="1" ht="19.5" customHeight="1" x14ac:dyDescent="0.25">
      <c r="A811" s="232"/>
      <c r="B811" s="3" t="s">
        <v>72</v>
      </c>
      <c r="C811" s="416"/>
      <c r="D811" s="68">
        <v>1.8</v>
      </c>
      <c r="E811" s="67">
        <v>1.8</v>
      </c>
      <c r="F811" s="238"/>
      <c r="G811" s="238"/>
      <c r="H811" s="225"/>
      <c r="I811" s="238"/>
      <c r="J811" s="225"/>
      <c r="K811" s="181"/>
    </row>
    <row r="812" spans="1:11" customFormat="1" ht="19.5" customHeight="1" x14ac:dyDescent="0.25">
      <c r="A812" s="232"/>
      <c r="B812" s="3" t="s">
        <v>164</v>
      </c>
      <c r="C812" s="416"/>
      <c r="D812" s="68">
        <v>126</v>
      </c>
      <c r="E812" s="67">
        <v>126</v>
      </c>
      <c r="F812" s="238"/>
      <c r="G812" s="238"/>
      <c r="H812" s="225"/>
      <c r="I812" s="238"/>
      <c r="J812" s="225"/>
      <c r="K812" s="181"/>
    </row>
    <row r="813" spans="1:11" customFormat="1" ht="36" customHeight="1" x14ac:dyDescent="0.25">
      <c r="A813" s="232"/>
      <c r="B813" s="3" t="s">
        <v>225</v>
      </c>
      <c r="C813" s="416"/>
      <c r="D813" s="68">
        <v>0.6</v>
      </c>
      <c r="E813" s="67">
        <v>0.6</v>
      </c>
      <c r="F813" s="238"/>
      <c r="G813" s="238"/>
      <c r="H813" s="225"/>
      <c r="I813" s="238"/>
      <c r="J813" s="225"/>
      <c r="K813" s="181"/>
    </row>
    <row r="814" spans="1:11" customFormat="1" ht="33" customHeight="1" x14ac:dyDescent="0.25">
      <c r="A814" s="232"/>
      <c r="B814" s="215" t="s">
        <v>56</v>
      </c>
      <c r="C814" s="249"/>
      <c r="D814" s="224">
        <v>11.9</v>
      </c>
      <c r="E814" s="233">
        <v>11.4</v>
      </c>
      <c r="F814" s="225"/>
      <c r="G814" s="238"/>
      <c r="H814" s="225"/>
      <c r="I814" s="238"/>
      <c r="J814" s="225"/>
      <c r="K814" s="181"/>
    </row>
    <row r="815" spans="1:11" customFormat="1" ht="19.5" customHeight="1" x14ac:dyDescent="0.25">
      <c r="A815" s="232"/>
      <c r="B815" s="215" t="s">
        <v>57</v>
      </c>
      <c r="C815" s="249"/>
      <c r="D815" s="224">
        <v>11.97</v>
      </c>
      <c r="E815" s="233">
        <v>11.4</v>
      </c>
      <c r="F815" s="225"/>
      <c r="G815" s="238"/>
      <c r="H815" s="225"/>
      <c r="I815" s="238"/>
      <c r="J815" s="225"/>
      <c r="K815" s="181"/>
    </row>
    <row r="816" spans="1:11" customFormat="1" ht="19.5" customHeight="1" x14ac:dyDescent="0.25">
      <c r="A816" s="232"/>
      <c r="B816" s="215" t="s">
        <v>58</v>
      </c>
      <c r="C816" s="249"/>
      <c r="D816" s="224">
        <v>1.19</v>
      </c>
      <c r="E816" s="233">
        <v>1</v>
      </c>
      <c r="F816" s="225"/>
      <c r="G816" s="238"/>
      <c r="H816" s="225"/>
      <c r="I816" s="238"/>
      <c r="J816" s="225"/>
      <c r="K816" s="181"/>
    </row>
    <row r="817" spans="1:11" customFormat="1" ht="19.5" customHeight="1" x14ac:dyDescent="0.25">
      <c r="A817" s="232"/>
      <c r="B817" s="215" t="s">
        <v>59</v>
      </c>
      <c r="C817" s="249"/>
      <c r="D817" s="224">
        <v>0.96</v>
      </c>
      <c r="E817" s="233">
        <v>0.8</v>
      </c>
      <c r="F817" s="225"/>
      <c r="G817" s="238"/>
      <c r="H817" s="225"/>
      <c r="I817" s="238"/>
      <c r="J817" s="225"/>
      <c r="K817" s="181"/>
    </row>
    <row r="818" spans="1:11" customFormat="1" ht="19.5" customHeight="1" x14ac:dyDescent="0.25">
      <c r="A818" s="232"/>
      <c r="B818" s="215" t="s">
        <v>60</v>
      </c>
      <c r="C818" s="249"/>
      <c r="D818" s="224">
        <v>1</v>
      </c>
      <c r="E818" s="233">
        <v>1</v>
      </c>
      <c r="F818" s="225"/>
      <c r="G818" s="238"/>
      <c r="H818" s="225"/>
      <c r="I818" s="238"/>
      <c r="J818" s="225"/>
      <c r="K818" s="181"/>
    </row>
    <row r="819" spans="1:11" customFormat="1" ht="19.5" customHeight="1" x14ac:dyDescent="0.25">
      <c r="A819" s="232"/>
      <c r="B819" s="210" t="s">
        <v>36</v>
      </c>
      <c r="C819" s="249"/>
      <c r="D819" s="224">
        <v>0.1</v>
      </c>
      <c r="E819" s="233">
        <v>0.1</v>
      </c>
      <c r="F819" s="225"/>
      <c r="G819" s="238"/>
      <c r="H819" s="225"/>
      <c r="I819" s="238"/>
      <c r="J819" s="225"/>
      <c r="K819" s="181"/>
    </row>
    <row r="820" spans="1:11" customFormat="1" ht="30" customHeight="1" x14ac:dyDescent="0.25">
      <c r="A820" s="232"/>
      <c r="B820" s="210" t="s">
        <v>301</v>
      </c>
      <c r="C820" s="249"/>
      <c r="D820" s="224"/>
      <c r="E820" s="233">
        <v>14.3</v>
      </c>
      <c r="F820" s="225"/>
      <c r="G820" s="238"/>
      <c r="H820" s="225"/>
      <c r="I820" s="238"/>
      <c r="J820" s="225"/>
      <c r="K820" s="181"/>
    </row>
    <row r="821" spans="1:11" customFormat="1" ht="19.5" customHeight="1" x14ac:dyDescent="0.25">
      <c r="A821" s="232"/>
      <c r="B821" s="215" t="s">
        <v>62</v>
      </c>
      <c r="C821" s="249"/>
      <c r="D821" s="258"/>
      <c r="E821" s="233">
        <v>10</v>
      </c>
      <c r="F821" s="225"/>
      <c r="G821" s="238"/>
      <c r="H821" s="225"/>
      <c r="I821" s="238"/>
      <c r="J821" s="225"/>
      <c r="K821" s="181"/>
    </row>
    <row r="822" spans="1:11" customFormat="1" ht="19.5" customHeight="1" x14ac:dyDescent="0.25">
      <c r="A822" s="232"/>
      <c r="B822" s="215" t="s">
        <v>126</v>
      </c>
      <c r="C822" s="233"/>
      <c r="D822" s="225">
        <v>5</v>
      </c>
      <c r="E822" s="246">
        <v>5</v>
      </c>
      <c r="F822" s="238"/>
      <c r="G822" s="238"/>
      <c r="H822" s="225"/>
      <c r="I822" s="238"/>
      <c r="J822" s="225"/>
      <c r="K822" s="12"/>
    </row>
    <row r="823" spans="1:11" ht="31.5" x14ac:dyDescent="0.25">
      <c r="A823" s="2" t="s">
        <v>263</v>
      </c>
      <c r="B823" s="83"/>
      <c r="C823" s="84" t="s">
        <v>264</v>
      </c>
      <c r="D823" s="16"/>
      <c r="E823" s="15"/>
      <c r="F823" s="19">
        <v>8.5639520958083821</v>
      </c>
      <c r="G823" s="18">
        <v>7.60265868263473</v>
      </c>
      <c r="H823" s="19">
        <v>10.31492215568862</v>
      </c>
      <c r="I823" s="18">
        <v>144.36047904191616</v>
      </c>
      <c r="J823" s="85">
        <v>0.22</v>
      </c>
      <c r="K823" s="358" t="s">
        <v>265</v>
      </c>
    </row>
    <row r="824" spans="1:11" ht="15.75" x14ac:dyDescent="0.25">
      <c r="A824" s="82"/>
      <c r="B824" s="27" t="s">
        <v>88</v>
      </c>
      <c r="C824" s="18"/>
      <c r="D824" s="16">
        <v>63.3</v>
      </c>
      <c r="E824" s="15">
        <v>46.2</v>
      </c>
      <c r="F824" s="19"/>
      <c r="G824" s="18"/>
      <c r="H824" s="19"/>
      <c r="I824" s="18"/>
      <c r="J824" s="85"/>
      <c r="K824" s="358"/>
    </row>
    <row r="825" spans="1:11" ht="15.75" x14ac:dyDescent="0.25">
      <c r="A825" s="82"/>
      <c r="B825" s="27" t="s">
        <v>162</v>
      </c>
      <c r="C825" s="18"/>
      <c r="D825" s="16">
        <v>48.51</v>
      </c>
      <c r="E825" s="15">
        <v>46.2</v>
      </c>
      <c r="F825" s="19"/>
      <c r="G825" s="18"/>
      <c r="H825" s="19"/>
      <c r="I825" s="18"/>
      <c r="J825" s="85"/>
      <c r="K825" s="358"/>
    </row>
    <row r="826" spans="1:11" ht="15.75" x14ac:dyDescent="0.25">
      <c r="A826" s="82"/>
      <c r="B826" s="27" t="s">
        <v>36</v>
      </c>
      <c r="C826" s="18"/>
      <c r="D826" s="16">
        <v>0.7</v>
      </c>
      <c r="E826" s="15">
        <v>0.7</v>
      </c>
      <c r="F826" s="19"/>
      <c r="G826" s="18"/>
      <c r="H826" s="19"/>
      <c r="I826" s="18"/>
      <c r="J826" s="85"/>
      <c r="K826" s="358"/>
    </row>
    <row r="827" spans="1:11" ht="15.75" x14ac:dyDescent="0.25">
      <c r="A827" s="82"/>
      <c r="B827" s="27" t="s">
        <v>89</v>
      </c>
      <c r="C827" s="18"/>
      <c r="D827" s="16">
        <v>12.6</v>
      </c>
      <c r="E827" s="15">
        <v>12.6</v>
      </c>
      <c r="F827" s="19"/>
      <c r="G827" s="18"/>
      <c r="H827" s="19"/>
      <c r="I827" s="18"/>
      <c r="J827" s="85"/>
      <c r="K827" s="358"/>
    </row>
    <row r="828" spans="1:11" ht="15.75" x14ac:dyDescent="0.25">
      <c r="A828" s="82"/>
      <c r="B828" s="27" t="s">
        <v>90</v>
      </c>
      <c r="C828" s="18"/>
      <c r="D828" s="16">
        <v>18.2</v>
      </c>
      <c r="E828" s="15">
        <v>18.2</v>
      </c>
      <c r="F828" s="19"/>
      <c r="G828" s="18"/>
      <c r="H828" s="19"/>
      <c r="I828" s="18"/>
      <c r="J828" s="85"/>
      <c r="K828" s="358"/>
    </row>
    <row r="829" spans="1:11" ht="15.75" x14ac:dyDescent="0.25">
      <c r="A829" s="82"/>
      <c r="B829" s="27" t="s">
        <v>91</v>
      </c>
      <c r="C829" s="18"/>
      <c r="D829" s="16">
        <v>7</v>
      </c>
      <c r="E829" s="15">
        <v>7</v>
      </c>
      <c r="F829" s="19"/>
      <c r="G829" s="18"/>
      <c r="H829" s="19"/>
      <c r="I829" s="18"/>
      <c r="J829" s="85"/>
      <c r="K829" s="358"/>
    </row>
    <row r="830" spans="1:11" ht="15.75" x14ac:dyDescent="0.25">
      <c r="A830" s="82"/>
      <c r="B830" s="27" t="s">
        <v>71</v>
      </c>
      <c r="C830" s="18"/>
      <c r="D830" s="16"/>
      <c r="E830" s="15">
        <v>81</v>
      </c>
      <c r="F830" s="19"/>
      <c r="G830" s="18"/>
      <c r="H830" s="19"/>
      <c r="I830" s="18"/>
      <c r="J830" s="85"/>
      <c r="K830" s="358"/>
    </row>
    <row r="831" spans="1:11" ht="15.75" x14ac:dyDescent="0.25">
      <c r="A831" s="82"/>
      <c r="B831" s="27" t="s">
        <v>72</v>
      </c>
      <c r="C831" s="18"/>
      <c r="D831" s="16">
        <v>3</v>
      </c>
      <c r="E831" s="15">
        <v>3</v>
      </c>
      <c r="F831" s="19"/>
      <c r="G831" s="18"/>
      <c r="H831" s="19"/>
      <c r="I831" s="18"/>
      <c r="J831" s="85"/>
      <c r="K831" s="358"/>
    </row>
    <row r="832" spans="1:11" ht="15.75" x14ac:dyDescent="0.25">
      <c r="A832" s="82"/>
      <c r="B832" s="27" t="s">
        <v>37</v>
      </c>
      <c r="C832" s="18"/>
      <c r="D832" s="16">
        <v>3</v>
      </c>
      <c r="E832" s="15">
        <v>3</v>
      </c>
      <c r="F832" s="19"/>
      <c r="G832" s="18"/>
      <c r="H832" s="19"/>
      <c r="I832" s="18"/>
      <c r="J832" s="85"/>
      <c r="K832" s="358"/>
    </row>
    <row r="833" spans="1:11" ht="31.5" x14ac:dyDescent="0.25">
      <c r="A833" s="27" t="s">
        <v>266</v>
      </c>
      <c r="B833" s="27"/>
      <c r="C833" s="20">
        <v>130</v>
      </c>
      <c r="D833" s="6"/>
      <c r="E833" s="5"/>
      <c r="F833" s="6">
        <v>4.4823999999999993</v>
      </c>
      <c r="G833" s="5">
        <v>5.1895999999999987</v>
      </c>
      <c r="H833" s="6">
        <v>24.720799999999993</v>
      </c>
      <c r="I833" s="5">
        <v>163.27999999999997</v>
      </c>
      <c r="J833" s="6">
        <v>2.35</v>
      </c>
      <c r="K833" s="8" t="s">
        <v>267</v>
      </c>
    </row>
    <row r="834" spans="1:11" ht="15.75" x14ac:dyDescent="0.25">
      <c r="A834" s="27"/>
      <c r="B834" s="27" t="s">
        <v>268</v>
      </c>
      <c r="C834" s="8"/>
      <c r="D834" s="6">
        <v>35</v>
      </c>
      <c r="E834" s="5">
        <v>35</v>
      </c>
      <c r="F834" s="92"/>
      <c r="G834" s="46"/>
      <c r="H834" s="92"/>
      <c r="I834" s="46"/>
      <c r="J834" s="92"/>
      <c r="K834" s="8"/>
    </row>
    <row r="835" spans="1:11" ht="15.75" x14ac:dyDescent="0.25">
      <c r="A835" s="27"/>
      <c r="B835" s="27" t="s">
        <v>36</v>
      </c>
      <c r="C835" s="8"/>
      <c r="D835" s="92">
        <v>0.5</v>
      </c>
      <c r="E835" s="5">
        <v>0.5</v>
      </c>
      <c r="F835" s="92"/>
      <c r="G835" s="46"/>
      <c r="H835" s="92"/>
      <c r="I835" s="46"/>
      <c r="J835" s="92"/>
      <c r="K835" s="8"/>
    </row>
    <row r="836" spans="1:11" ht="15.75" x14ac:dyDescent="0.25">
      <c r="A836" s="27"/>
      <c r="B836" s="27" t="s">
        <v>51</v>
      </c>
      <c r="C836" s="8"/>
      <c r="D836" s="6">
        <v>18.75</v>
      </c>
      <c r="E836" s="5">
        <v>15</v>
      </c>
      <c r="F836" s="92"/>
      <c r="G836" s="46"/>
      <c r="H836" s="92"/>
      <c r="I836" s="46"/>
      <c r="J836" s="92"/>
      <c r="K836" s="8"/>
    </row>
    <row r="837" spans="1:11" ht="15.75" x14ac:dyDescent="0.25">
      <c r="A837" s="27"/>
      <c r="B837" s="27" t="s">
        <v>58</v>
      </c>
      <c r="C837" s="8"/>
      <c r="D837" s="6">
        <v>14.4</v>
      </c>
      <c r="E837" s="5">
        <v>12</v>
      </c>
      <c r="F837" s="92"/>
      <c r="G837" s="46"/>
      <c r="H837" s="92"/>
      <c r="I837" s="46"/>
      <c r="J837" s="92"/>
      <c r="K837" s="8"/>
    </row>
    <row r="838" spans="1:11" ht="15.75" x14ac:dyDescent="0.25">
      <c r="A838" s="27"/>
      <c r="B838" s="27" t="s">
        <v>214</v>
      </c>
      <c r="C838" s="8"/>
      <c r="D838" s="6">
        <v>3.5</v>
      </c>
      <c r="E838" s="5">
        <v>3.5</v>
      </c>
      <c r="F838" s="92"/>
      <c r="G838" s="46"/>
      <c r="H838" s="92"/>
      <c r="I838" s="46"/>
      <c r="J838" s="92"/>
      <c r="K838" s="8"/>
    </row>
    <row r="839" spans="1:11" ht="15.75" x14ac:dyDescent="0.25">
      <c r="A839" s="27"/>
      <c r="B839" s="27" t="s">
        <v>66</v>
      </c>
      <c r="C839" s="8"/>
      <c r="D839" s="6">
        <v>5</v>
      </c>
      <c r="E839" s="5">
        <v>5</v>
      </c>
      <c r="F839" s="92"/>
      <c r="G839" s="46"/>
      <c r="H839" s="92"/>
      <c r="I839" s="46"/>
      <c r="J839" s="92"/>
      <c r="K839" s="8"/>
    </row>
    <row r="840" spans="1:11" ht="15.75" x14ac:dyDescent="0.25">
      <c r="A840" s="2" t="s">
        <v>197</v>
      </c>
      <c r="B840" s="53"/>
      <c r="C840" s="15">
        <v>180</v>
      </c>
      <c r="D840" s="19"/>
      <c r="E840" s="18"/>
      <c r="F840" s="19">
        <v>0.54</v>
      </c>
      <c r="G840" s="18">
        <v>9.0000000000000011E-2</v>
      </c>
      <c r="H840" s="19">
        <v>16.178000000000001</v>
      </c>
      <c r="I840" s="18">
        <v>75.239999999999995</v>
      </c>
      <c r="J840" s="85">
        <v>0.99</v>
      </c>
      <c r="K840" s="358" t="s">
        <v>198</v>
      </c>
    </row>
    <row r="841" spans="1:11" ht="15.75" x14ac:dyDescent="0.25">
      <c r="A841" s="82"/>
      <c r="B841" s="53" t="s">
        <v>199</v>
      </c>
      <c r="C841" s="15"/>
      <c r="D841" s="19">
        <v>21</v>
      </c>
      <c r="E841" s="18">
        <v>21</v>
      </c>
      <c r="F841" s="19"/>
      <c r="G841" s="18"/>
      <c r="H841" s="19"/>
      <c r="I841" s="18"/>
      <c r="J841" s="85"/>
      <c r="K841" s="358"/>
    </row>
    <row r="842" spans="1:11" ht="15.75" x14ac:dyDescent="0.25">
      <c r="A842" s="82"/>
      <c r="B842" s="53" t="s">
        <v>35</v>
      </c>
      <c r="C842" s="15"/>
      <c r="D842" s="19">
        <v>6</v>
      </c>
      <c r="E842" s="18">
        <v>6</v>
      </c>
      <c r="F842" s="19"/>
      <c r="G842" s="18"/>
      <c r="H842" s="19"/>
      <c r="I842" s="18"/>
      <c r="J842" s="85"/>
      <c r="K842" s="358"/>
    </row>
    <row r="843" spans="1:11" ht="15.75" x14ac:dyDescent="0.25">
      <c r="A843" s="82"/>
      <c r="B843" s="82" t="s">
        <v>77</v>
      </c>
      <c r="C843" s="15"/>
      <c r="D843" s="19">
        <v>180</v>
      </c>
      <c r="E843" s="18">
        <v>180</v>
      </c>
      <c r="F843" s="19"/>
      <c r="G843" s="18"/>
      <c r="H843" s="19"/>
      <c r="I843" s="18"/>
      <c r="J843" s="85"/>
      <c r="K843" s="358"/>
    </row>
    <row r="844" spans="1:11" ht="24.75" thickBot="1" x14ac:dyDescent="0.3">
      <c r="A844" s="2" t="s">
        <v>69</v>
      </c>
      <c r="B844" s="9"/>
      <c r="C844" s="20">
        <v>25</v>
      </c>
      <c r="D844" s="6">
        <v>25</v>
      </c>
      <c r="E844" s="5">
        <v>25</v>
      </c>
      <c r="F844" s="6">
        <v>1.9</v>
      </c>
      <c r="G844" s="5">
        <v>0.2</v>
      </c>
      <c r="H844" s="6">
        <v>12.3</v>
      </c>
      <c r="I844" s="5">
        <v>58.75</v>
      </c>
      <c r="J844" s="6">
        <v>0</v>
      </c>
      <c r="K844" s="365" t="s">
        <v>78</v>
      </c>
    </row>
    <row r="845" spans="1:11" ht="24.75" thickBot="1" x14ac:dyDescent="0.3">
      <c r="A845" s="39" t="s">
        <v>79</v>
      </c>
      <c r="B845" s="40"/>
      <c r="C845" s="86">
        <v>45</v>
      </c>
      <c r="D845" s="37">
        <v>45</v>
      </c>
      <c r="E845" s="75">
        <v>45</v>
      </c>
      <c r="F845" s="37">
        <v>2.97</v>
      </c>
      <c r="G845" s="75">
        <v>0.54</v>
      </c>
      <c r="H845" s="37">
        <v>17.820000000000004</v>
      </c>
      <c r="I845" s="75">
        <v>89.100000000000009</v>
      </c>
      <c r="J845" s="37"/>
      <c r="K845" s="365" t="s">
        <v>80</v>
      </c>
    </row>
    <row r="846" spans="1:11" ht="16.5" thickBot="1" x14ac:dyDescent="0.3">
      <c r="A846" s="49" t="s">
        <v>46</v>
      </c>
      <c r="B846" s="96"/>
      <c r="C846" s="51">
        <f>C845+C844+C840+C833+73+180+15+C803</f>
        <v>708</v>
      </c>
      <c r="D846" s="22"/>
      <c r="E846" s="23"/>
      <c r="F846" s="10">
        <f>F845+F844+F840+F833+F823+F806+F803</f>
        <v>21.872352095808381</v>
      </c>
      <c r="G846" s="10">
        <f>G845+G844+G840+G833+G823+G806+G803</f>
        <v>20.301058682634729</v>
      </c>
      <c r="H846" s="10">
        <f>H845+H844+H840+H833+H823+H806+H803</f>
        <v>95.972922155688622</v>
      </c>
      <c r="I846" s="10">
        <f>I845+I844+I840+I833+I823+I806+I803</f>
        <v>666.67047904191622</v>
      </c>
      <c r="J846" s="10">
        <f>J845+J844+J840+J833+J823+J806+J803</f>
        <v>3.56</v>
      </c>
      <c r="K846" s="381"/>
    </row>
    <row r="847" spans="1:11" ht="15.75" x14ac:dyDescent="0.25">
      <c r="A847" s="2"/>
      <c r="B847" s="136" t="s">
        <v>81</v>
      </c>
      <c r="C847" s="20"/>
      <c r="D847" s="6"/>
      <c r="E847" s="5"/>
      <c r="F847" s="6"/>
      <c r="G847" s="5"/>
      <c r="H847" s="6"/>
      <c r="I847" s="5"/>
      <c r="J847" s="6"/>
      <c r="K847" s="358"/>
    </row>
    <row r="848" spans="1:11" s="400" customFormat="1" ht="28.5" customHeight="1" x14ac:dyDescent="0.25">
      <c r="A848" s="3" t="s">
        <v>356</v>
      </c>
      <c r="B848" s="441"/>
      <c r="C848" s="66">
        <v>200</v>
      </c>
      <c r="D848" s="67"/>
      <c r="E848" s="68"/>
      <c r="F848" s="67">
        <v>11.168200000000001</v>
      </c>
      <c r="G848" s="68">
        <v>12.295200000000001</v>
      </c>
      <c r="H848" s="67">
        <v>27.895400000000002</v>
      </c>
      <c r="I848" s="68">
        <v>268.5</v>
      </c>
      <c r="J848" s="67">
        <v>1.17</v>
      </c>
      <c r="K848" s="411" t="s">
        <v>198</v>
      </c>
    </row>
    <row r="849" spans="1:11" s="400" customFormat="1" ht="30" customHeight="1" x14ac:dyDescent="0.25">
      <c r="A849" s="3"/>
      <c r="B849" s="9" t="s">
        <v>56</v>
      </c>
      <c r="C849" s="66"/>
      <c r="D849" s="67">
        <v>52</v>
      </c>
      <c r="E849" s="68">
        <v>50</v>
      </c>
      <c r="F849" s="67"/>
      <c r="G849" s="68"/>
      <c r="H849" s="67"/>
      <c r="I849" s="68"/>
      <c r="J849" s="67"/>
      <c r="K849" s="411"/>
    </row>
    <row r="850" spans="1:11" s="400" customFormat="1" ht="19.5" customHeight="1" x14ac:dyDescent="0.25">
      <c r="A850" s="3"/>
      <c r="B850" s="3" t="s">
        <v>57</v>
      </c>
      <c r="C850" s="66"/>
      <c r="D850" s="67">
        <v>52</v>
      </c>
      <c r="E850" s="68">
        <v>50</v>
      </c>
      <c r="F850" s="67"/>
      <c r="G850" s="68"/>
      <c r="H850" s="67"/>
      <c r="I850" s="68"/>
      <c r="J850" s="67"/>
      <c r="K850" s="411"/>
    </row>
    <row r="851" spans="1:11" s="400" customFormat="1" ht="19.5" customHeight="1" x14ac:dyDescent="0.25">
      <c r="A851" s="3"/>
      <c r="B851" s="3" t="s">
        <v>72</v>
      </c>
      <c r="C851" s="66"/>
      <c r="D851" s="67">
        <v>1</v>
      </c>
      <c r="E851" s="68">
        <v>1</v>
      </c>
      <c r="F851" s="67"/>
      <c r="G851" s="68"/>
      <c r="H851" s="67"/>
      <c r="I851" s="68"/>
      <c r="J851" s="67"/>
      <c r="K851" s="411"/>
    </row>
    <row r="852" spans="1:11" s="400" customFormat="1" ht="33.75" customHeight="1" x14ac:dyDescent="0.25">
      <c r="A852" s="3"/>
      <c r="B852" s="3" t="s">
        <v>355</v>
      </c>
      <c r="C852" s="66"/>
      <c r="D852" s="67"/>
      <c r="E852" s="442">
        <v>40</v>
      </c>
      <c r="F852" s="67"/>
      <c r="G852" s="68"/>
      <c r="H852" s="67"/>
      <c r="I852" s="68"/>
      <c r="J852" s="67"/>
      <c r="K852" s="411"/>
    </row>
    <row r="853" spans="1:11" s="400" customFormat="1" ht="19.5" customHeight="1" x14ac:dyDescent="0.25">
      <c r="A853" s="3"/>
      <c r="B853" s="3" t="s">
        <v>234</v>
      </c>
      <c r="C853" s="66"/>
      <c r="D853" s="67">
        <v>35</v>
      </c>
      <c r="E853" s="68">
        <v>35</v>
      </c>
      <c r="F853" s="67"/>
      <c r="G853" s="68"/>
      <c r="H853" s="67"/>
      <c r="I853" s="68"/>
      <c r="J853" s="67"/>
      <c r="K853" s="411"/>
    </row>
    <row r="854" spans="1:11" s="400" customFormat="1" ht="19.5" customHeight="1" x14ac:dyDescent="0.25">
      <c r="A854" s="3"/>
      <c r="B854" s="3" t="s">
        <v>164</v>
      </c>
      <c r="C854" s="66"/>
      <c r="D854" s="67">
        <v>112</v>
      </c>
      <c r="E854" s="68">
        <v>112</v>
      </c>
      <c r="F854" s="67"/>
      <c r="G854" s="68"/>
      <c r="H854" s="67"/>
      <c r="I854" s="68"/>
      <c r="J854" s="67"/>
      <c r="K854" s="411"/>
    </row>
    <row r="855" spans="1:11" s="400" customFormat="1" ht="19.5" customHeight="1" x14ac:dyDescent="0.25">
      <c r="A855" s="3"/>
      <c r="B855" s="3" t="s">
        <v>204</v>
      </c>
      <c r="C855" s="66"/>
      <c r="D855" s="67">
        <v>0.4</v>
      </c>
      <c r="E855" s="68">
        <v>0.4</v>
      </c>
      <c r="F855" s="67"/>
      <c r="G855" s="68"/>
      <c r="H855" s="67"/>
      <c r="I855" s="68"/>
      <c r="J855" s="67"/>
      <c r="K855" s="411"/>
    </row>
    <row r="856" spans="1:11" s="400" customFormat="1" ht="19.5" customHeight="1" x14ac:dyDescent="0.25">
      <c r="A856" s="3"/>
      <c r="B856" s="3" t="s">
        <v>358</v>
      </c>
      <c r="C856" s="66"/>
      <c r="D856" s="67"/>
      <c r="E856" s="442">
        <v>140</v>
      </c>
      <c r="F856" s="67"/>
      <c r="G856" s="68"/>
      <c r="H856" s="67"/>
      <c r="I856" s="68"/>
      <c r="J856" s="67"/>
      <c r="K856" s="411"/>
    </row>
    <row r="857" spans="1:11" s="400" customFormat="1" ht="19.5" customHeight="1" x14ac:dyDescent="0.25">
      <c r="A857" s="3"/>
      <c r="B857" s="3" t="s">
        <v>51</v>
      </c>
      <c r="C857" s="66"/>
      <c r="D857" s="67">
        <v>18.75</v>
      </c>
      <c r="E857" s="68">
        <v>15</v>
      </c>
      <c r="F857" s="67"/>
      <c r="G857" s="68"/>
      <c r="H857" s="67"/>
      <c r="I857" s="68"/>
      <c r="J857" s="67"/>
      <c r="K857" s="411"/>
    </row>
    <row r="858" spans="1:11" s="400" customFormat="1" ht="19.5" customHeight="1" x14ac:dyDescent="0.25">
      <c r="A858" s="3"/>
      <c r="B858" s="3" t="s">
        <v>118</v>
      </c>
      <c r="C858" s="66"/>
      <c r="D858" s="67">
        <v>24</v>
      </c>
      <c r="E858" s="68">
        <v>20</v>
      </c>
      <c r="F858" s="67"/>
      <c r="G858" s="68"/>
      <c r="H858" s="67"/>
      <c r="I858" s="68"/>
      <c r="J858" s="67"/>
      <c r="K858" s="411"/>
    </row>
    <row r="859" spans="1:11" s="400" customFormat="1" ht="19.5" customHeight="1" x14ac:dyDescent="0.25">
      <c r="A859" s="3"/>
      <c r="B859" s="3" t="s">
        <v>139</v>
      </c>
      <c r="C859" s="66"/>
      <c r="D859" s="67">
        <v>2</v>
      </c>
      <c r="E859" s="68">
        <v>2</v>
      </c>
      <c r="F859" s="67"/>
      <c r="G859" s="68"/>
      <c r="H859" s="67"/>
      <c r="I859" s="68"/>
      <c r="J859" s="67"/>
      <c r="K859" s="411"/>
    </row>
    <row r="860" spans="1:11" s="400" customFormat="1" ht="26.25" customHeight="1" x14ac:dyDescent="0.25">
      <c r="A860" s="3"/>
      <c r="B860" s="3" t="s">
        <v>357</v>
      </c>
      <c r="C860" s="66"/>
      <c r="D860" s="67"/>
      <c r="E860" s="68">
        <v>20</v>
      </c>
      <c r="F860" s="67"/>
      <c r="G860" s="68"/>
      <c r="H860" s="67"/>
      <c r="I860" s="68"/>
      <c r="J860" s="67"/>
      <c r="K860" s="411"/>
    </row>
    <row r="861" spans="1:11" s="400" customFormat="1" ht="19.5" customHeight="1" x14ac:dyDescent="0.25">
      <c r="A861" s="3"/>
      <c r="B861" s="3" t="s">
        <v>359</v>
      </c>
      <c r="C861" s="66"/>
      <c r="D861" s="67"/>
      <c r="E861" s="442">
        <v>160</v>
      </c>
      <c r="F861" s="67"/>
      <c r="G861" s="68"/>
      <c r="H861" s="67"/>
      <c r="I861" s="68"/>
      <c r="J861" s="67"/>
      <c r="K861" s="411"/>
    </row>
    <row r="862" spans="1:11" ht="15.75" x14ac:dyDescent="0.25">
      <c r="A862" s="2" t="s">
        <v>166</v>
      </c>
      <c r="B862" s="9"/>
      <c r="C862" s="20" t="s">
        <v>39</v>
      </c>
      <c r="D862" s="6"/>
      <c r="E862" s="4"/>
      <c r="F862" s="5">
        <v>0.61020000000000008</v>
      </c>
      <c r="G862" s="6">
        <v>0.25020000000000003</v>
      </c>
      <c r="H862" s="5">
        <v>18.684000000000001</v>
      </c>
      <c r="I862" s="6">
        <v>79.38000000000001</v>
      </c>
      <c r="J862" s="5">
        <v>90</v>
      </c>
      <c r="K862" s="358" t="s">
        <v>167</v>
      </c>
    </row>
    <row r="863" spans="1:11" ht="15.75" x14ac:dyDescent="0.25">
      <c r="A863" s="2"/>
      <c r="B863" s="9" t="s">
        <v>226</v>
      </c>
      <c r="C863" s="20"/>
      <c r="D863" s="6">
        <v>18.399999999999999</v>
      </c>
      <c r="E863" s="4">
        <v>18</v>
      </c>
      <c r="F863" s="5"/>
      <c r="G863" s="6"/>
      <c r="H863" s="5"/>
      <c r="I863" s="6"/>
      <c r="J863" s="5"/>
      <c r="K863" s="358"/>
    </row>
    <row r="864" spans="1:11" ht="15.75" x14ac:dyDescent="0.25">
      <c r="A864" s="2"/>
      <c r="B864" s="9" t="s">
        <v>52</v>
      </c>
      <c r="C864" s="20"/>
      <c r="D864" s="6">
        <v>6</v>
      </c>
      <c r="E864" s="4">
        <v>6</v>
      </c>
      <c r="F864" s="5"/>
      <c r="G864" s="6"/>
      <c r="H864" s="5"/>
      <c r="I864" s="6"/>
      <c r="J864" s="5"/>
      <c r="K864" s="358"/>
    </row>
    <row r="865" spans="1:11" ht="15.75" x14ac:dyDescent="0.25">
      <c r="A865" s="2"/>
      <c r="B865" s="9" t="s">
        <v>77</v>
      </c>
      <c r="C865" s="20"/>
      <c r="D865" s="6">
        <v>180</v>
      </c>
      <c r="E865" s="4">
        <v>180</v>
      </c>
      <c r="F865" s="5"/>
      <c r="G865" s="6"/>
      <c r="H865" s="5"/>
      <c r="I865" s="6"/>
      <c r="J865" s="5"/>
      <c r="K865" s="358"/>
    </row>
    <row r="866" spans="1:11" ht="24.75" thickBot="1" x14ac:dyDescent="0.3">
      <c r="A866" s="2" t="s">
        <v>69</v>
      </c>
      <c r="B866" s="9"/>
      <c r="C866" s="20">
        <v>30</v>
      </c>
      <c r="D866" s="6">
        <v>30</v>
      </c>
      <c r="E866" s="36">
        <v>30</v>
      </c>
      <c r="F866" s="5">
        <v>2.2799999999999998</v>
      </c>
      <c r="G866" s="37">
        <v>0.24</v>
      </c>
      <c r="H866" s="5">
        <v>14.76</v>
      </c>
      <c r="I866" s="37">
        <v>70.5</v>
      </c>
      <c r="J866" s="5">
        <v>0</v>
      </c>
      <c r="K866" s="365" t="s">
        <v>78</v>
      </c>
    </row>
    <row r="867" spans="1:11" ht="16.5" thickBot="1" x14ac:dyDescent="0.3">
      <c r="A867" s="49" t="s">
        <v>46</v>
      </c>
      <c r="B867" s="164"/>
      <c r="C867" s="51">
        <v>416</v>
      </c>
      <c r="D867" s="166"/>
      <c r="E867" s="167"/>
      <c r="F867" s="10">
        <f>F866+F862+F848</f>
        <v>14.058400000000001</v>
      </c>
      <c r="G867" s="10">
        <f>G866+G862+G848</f>
        <v>12.785400000000001</v>
      </c>
      <c r="H867" s="10">
        <f>H866+H862+H848</f>
        <v>61.339400000000005</v>
      </c>
      <c r="I867" s="10">
        <f>I866+I862+I848</f>
        <v>418.38</v>
      </c>
      <c r="J867" s="10">
        <f>J866+J862+J848</f>
        <v>91.17</v>
      </c>
      <c r="K867" s="361"/>
    </row>
    <row r="868" spans="1:11" ht="16.5" thickBot="1" x14ac:dyDescent="0.3">
      <c r="A868" s="132" t="s">
        <v>97</v>
      </c>
      <c r="B868" s="168"/>
      <c r="C868" s="111">
        <f>C867+C846+C801+C798</f>
        <v>1718</v>
      </c>
      <c r="D868" s="111"/>
      <c r="E868" s="111"/>
      <c r="F868" s="165">
        <f>F867+F846+F801+F798</f>
        <v>52.044004348060632</v>
      </c>
      <c r="G868" s="165">
        <f t="shared" ref="G868:J868" si="35">G867+G846+G801+G798</f>
        <v>50.111071295247342</v>
      </c>
      <c r="H868" s="165">
        <f t="shared" si="35"/>
        <v>230.75212479516074</v>
      </c>
      <c r="I868" s="165">
        <f t="shared" si="35"/>
        <v>1582.9244307380636</v>
      </c>
      <c r="J868" s="165">
        <f t="shared" si="35"/>
        <v>100.36</v>
      </c>
      <c r="K868" s="387"/>
    </row>
    <row r="869" spans="1:11" ht="16.5" thickBot="1" x14ac:dyDescent="0.3">
      <c r="A869" s="49" t="s">
        <v>269</v>
      </c>
      <c r="B869" s="80"/>
      <c r="C869" s="394">
        <f>C105+C197+C273+C345+C446+C528+C617+C694+C776+C868</f>
        <v>16084</v>
      </c>
      <c r="D869" s="10"/>
      <c r="E869" s="10"/>
      <c r="F869" s="10">
        <f>F105+F197+F273+F345+F446+F528+F617+F694+F776+F868</f>
        <v>535.71000095972863</v>
      </c>
      <c r="G869" s="10">
        <f>G105+G197+G273+G345+G446+G528+G617+G694+G776+G868</f>
        <v>511.29097935204061</v>
      </c>
      <c r="H869" s="10">
        <f>H105+H197+H273+H345+H446+H528+H617+H694+H776+H868</f>
        <v>2117.2688763461961</v>
      </c>
      <c r="I869" s="10">
        <f>I105+I197+I273+I345+I446+I528+I617+I694+I776+I868</f>
        <v>15175.190356224562</v>
      </c>
      <c r="J869" s="10">
        <f>J105+J197+J273+J345+J446+J528+J617+J694+J776+J868</f>
        <v>487.60599999999999</v>
      </c>
      <c r="K869" s="370"/>
    </row>
    <row r="870" spans="1:11" ht="16.5" thickBot="1" x14ac:dyDescent="0.3">
      <c r="A870" s="535" t="s">
        <v>346</v>
      </c>
      <c r="B870" s="536"/>
      <c r="C870" s="296">
        <f>C869/10</f>
        <v>1608.4</v>
      </c>
      <c r="D870" s="271"/>
      <c r="E870" s="254"/>
      <c r="F870" s="254">
        <f t="shared" ref="F870:J870" si="36">F869/10</f>
        <v>53.571000095972863</v>
      </c>
      <c r="G870" s="271">
        <f t="shared" si="36"/>
        <v>51.129097935204058</v>
      </c>
      <c r="H870" s="254">
        <f t="shared" si="36"/>
        <v>211.7268876346196</v>
      </c>
      <c r="I870" s="271">
        <f t="shared" si="36"/>
        <v>1517.5190356224562</v>
      </c>
      <c r="J870" s="254">
        <f t="shared" si="36"/>
        <v>48.760599999999997</v>
      </c>
      <c r="K870" s="389"/>
    </row>
    <row r="871" spans="1:11" ht="15.75" x14ac:dyDescent="0.25">
      <c r="A871" s="9" t="s">
        <v>270</v>
      </c>
      <c r="B871" s="9"/>
      <c r="C871" s="9"/>
      <c r="D871" s="9"/>
      <c r="E871" s="87"/>
      <c r="F871" s="6"/>
      <c r="G871" s="6"/>
      <c r="H871" s="6"/>
      <c r="I871" s="6"/>
      <c r="J871" s="92"/>
      <c r="K871" s="359"/>
    </row>
    <row r="872" spans="1:11" ht="15.75" customHeight="1" x14ac:dyDescent="0.25">
      <c r="A872" s="541" t="s">
        <v>271</v>
      </c>
      <c r="B872" s="541"/>
      <c r="C872" s="541"/>
      <c r="D872" s="541"/>
      <c r="E872" s="541"/>
      <c r="F872" s="541"/>
      <c r="G872" s="541"/>
      <c r="H872" s="541"/>
      <c r="I872" s="541"/>
      <c r="J872" s="541"/>
      <c r="K872" s="541"/>
    </row>
    <row r="873" spans="1:11" ht="15.75" customHeight="1" x14ac:dyDescent="0.25">
      <c r="A873" s="541" t="s">
        <v>272</v>
      </c>
      <c r="B873" s="541"/>
      <c r="C873" s="541"/>
      <c r="D873" s="541"/>
      <c r="E873" s="541"/>
      <c r="F873" s="541"/>
      <c r="G873" s="541"/>
      <c r="H873" s="541"/>
      <c r="I873" s="541"/>
      <c r="J873" s="541"/>
      <c r="K873" s="541"/>
    </row>
    <row r="874" spans="1:11" ht="15.75" customHeight="1" x14ac:dyDescent="0.25">
      <c r="A874" s="541" t="s">
        <v>273</v>
      </c>
      <c r="B874" s="541"/>
      <c r="C874" s="541"/>
      <c r="D874" s="541"/>
      <c r="E874" s="541"/>
      <c r="F874" s="541"/>
      <c r="G874" s="541"/>
      <c r="H874" s="541"/>
      <c r="I874" s="541"/>
      <c r="J874" s="541"/>
      <c r="K874" s="541"/>
    </row>
    <row r="875" spans="1:11" ht="15.75" customHeight="1" x14ac:dyDescent="0.25">
      <c r="A875" s="541" t="s">
        <v>274</v>
      </c>
      <c r="B875" s="541"/>
      <c r="C875" s="541"/>
      <c r="D875" s="541"/>
      <c r="E875" s="541"/>
      <c r="F875" s="541"/>
      <c r="G875" s="541"/>
      <c r="H875" s="541"/>
      <c r="I875" s="541"/>
      <c r="J875" s="541"/>
      <c r="K875" s="541"/>
    </row>
    <row r="876" spans="1:11" ht="15.75" customHeight="1" x14ac:dyDescent="0.25">
      <c r="A876" s="542" t="s">
        <v>275</v>
      </c>
      <c r="B876" s="542"/>
      <c r="C876" s="542"/>
      <c r="D876" s="542"/>
      <c r="E876" s="542"/>
      <c r="F876" s="542"/>
      <c r="G876" s="542"/>
      <c r="H876" s="542"/>
      <c r="I876" s="542"/>
      <c r="J876" s="542"/>
      <c r="K876" s="542"/>
    </row>
    <row r="877" spans="1:11" ht="15.75" customHeight="1" x14ac:dyDescent="0.25">
      <c r="A877" s="541" t="s">
        <v>276</v>
      </c>
      <c r="B877" s="541"/>
      <c r="C877" s="541"/>
      <c r="D877" s="541"/>
      <c r="E877" s="541"/>
      <c r="F877" s="541"/>
      <c r="G877" s="541"/>
      <c r="H877" s="541"/>
      <c r="I877" s="541"/>
      <c r="J877" s="541"/>
      <c r="K877" s="541"/>
    </row>
    <row r="878" spans="1:11" ht="15.75" customHeight="1" x14ac:dyDescent="0.25">
      <c r="A878" s="542" t="s">
        <v>277</v>
      </c>
      <c r="B878" s="542"/>
      <c r="C878" s="542"/>
      <c r="D878" s="542"/>
      <c r="E878" s="542"/>
      <c r="F878" s="542"/>
      <c r="G878" s="542"/>
      <c r="H878" s="542"/>
      <c r="I878" s="542"/>
      <c r="J878" s="542"/>
      <c r="K878" s="542"/>
    </row>
    <row r="879" spans="1:11" ht="15.75" customHeight="1" x14ac:dyDescent="0.25">
      <c r="A879" s="541" t="s">
        <v>278</v>
      </c>
      <c r="B879" s="541"/>
      <c r="C879" s="541"/>
      <c r="D879" s="541"/>
      <c r="E879" s="541"/>
      <c r="F879" s="541"/>
      <c r="G879" s="541"/>
      <c r="H879" s="541"/>
      <c r="I879" s="541"/>
      <c r="J879" s="541"/>
      <c r="K879" s="541"/>
    </row>
    <row r="880" spans="1:11" ht="15.75" customHeight="1" x14ac:dyDescent="0.25">
      <c r="A880" s="542" t="s">
        <v>279</v>
      </c>
      <c r="B880" s="542"/>
      <c r="C880" s="542"/>
      <c r="D880" s="542"/>
      <c r="E880" s="542"/>
      <c r="F880" s="542"/>
      <c r="G880" s="542"/>
      <c r="H880" s="542"/>
      <c r="I880" s="542"/>
      <c r="J880" s="542"/>
      <c r="K880" s="542"/>
    </row>
    <row r="881" spans="1:11" ht="15.75" customHeight="1" x14ac:dyDescent="0.25">
      <c r="A881" s="541" t="s">
        <v>280</v>
      </c>
      <c r="B881" s="541"/>
      <c r="C881" s="541"/>
      <c r="D881" s="541"/>
      <c r="E881" s="541"/>
      <c r="F881" s="541"/>
      <c r="G881" s="541"/>
      <c r="H881" s="541"/>
      <c r="I881" s="541"/>
      <c r="J881" s="541"/>
      <c r="K881" s="541"/>
    </row>
    <row r="882" spans="1:11" ht="15.75" customHeight="1" x14ac:dyDescent="0.25">
      <c r="A882" s="541" t="s">
        <v>281</v>
      </c>
      <c r="B882" s="541"/>
      <c r="C882" s="541"/>
      <c r="D882" s="541"/>
      <c r="E882" s="541"/>
      <c r="F882" s="541"/>
      <c r="G882" s="541"/>
      <c r="H882" s="541"/>
      <c r="I882" s="541"/>
      <c r="J882" s="541"/>
      <c r="K882" s="541"/>
    </row>
    <row r="883" spans="1:11" ht="15.75" customHeight="1" x14ac:dyDescent="0.25">
      <c r="A883" s="541" t="s">
        <v>282</v>
      </c>
      <c r="B883" s="541"/>
      <c r="C883" s="541"/>
      <c r="D883" s="541"/>
      <c r="E883" s="541"/>
      <c r="F883" s="541"/>
      <c r="G883" s="541"/>
      <c r="H883" s="541"/>
      <c r="I883" s="541"/>
      <c r="J883" s="541"/>
      <c r="K883" s="541"/>
    </row>
    <row r="884" spans="1:11" ht="15.75" customHeight="1" x14ac:dyDescent="0.25">
      <c r="A884" s="542" t="s">
        <v>283</v>
      </c>
      <c r="B884" s="542"/>
      <c r="C884" s="542"/>
      <c r="D884" s="542"/>
      <c r="E884" s="542"/>
      <c r="F884" s="542"/>
      <c r="G884" s="542"/>
      <c r="H884" s="542"/>
      <c r="I884" s="542"/>
      <c r="J884" s="542"/>
      <c r="K884" s="542"/>
    </row>
    <row r="885" spans="1:11" ht="15.75" customHeight="1" x14ac:dyDescent="0.25">
      <c r="A885" s="541" t="s">
        <v>284</v>
      </c>
      <c r="B885" s="541"/>
      <c r="C885" s="541"/>
      <c r="D885" s="541"/>
      <c r="E885" s="541"/>
      <c r="F885" s="541"/>
      <c r="G885" s="541"/>
      <c r="H885" s="541"/>
      <c r="I885" s="541"/>
      <c r="J885" s="541"/>
      <c r="K885" s="541"/>
    </row>
    <row r="886" spans="1:11" ht="15.75" customHeight="1" x14ac:dyDescent="0.25">
      <c r="A886" s="541" t="s">
        <v>285</v>
      </c>
      <c r="B886" s="541"/>
      <c r="C886" s="541"/>
      <c r="D886" s="541"/>
      <c r="E886" s="541"/>
      <c r="F886" s="541"/>
      <c r="G886" s="541"/>
      <c r="H886" s="541"/>
      <c r="I886" s="541"/>
      <c r="J886" s="541"/>
      <c r="K886" s="541"/>
    </row>
    <row r="887" spans="1:11" ht="15.75" customHeight="1" x14ac:dyDescent="0.25">
      <c r="A887" s="541" t="s">
        <v>286</v>
      </c>
      <c r="B887" s="541"/>
      <c r="C887" s="541"/>
      <c r="D887" s="541"/>
      <c r="E887" s="541"/>
      <c r="F887" s="541"/>
      <c r="G887" s="541"/>
      <c r="H887" s="541"/>
      <c r="I887" s="541"/>
      <c r="J887" s="541"/>
      <c r="K887" s="541"/>
    </row>
    <row r="888" spans="1:11" ht="15.75" customHeight="1" x14ac:dyDescent="0.25">
      <c r="A888" s="541" t="s">
        <v>287</v>
      </c>
      <c r="B888" s="541"/>
      <c r="C888" s="541"/>
      <c r="D888" s="541"/>
      <c r="E888" s="541"/>
      <c r="F888" s="541"/>
      <c r="G888" s="541"/>
      <c r="H888" s="541"/>
      <c r="I888" s="541"/>
      <c r="J888" s="541"/>
      <c r="K888" s="541"/>
    </row>
    <row r="889" spans="1:11" ht="15.75" customHeight="1" x14ac:dyDescent="0.25">
      <c r="A889" s="541" t="s">
        <v>288</v>
      </c>
      <c r="B889" s="541"/>
      <c r="C889" s="541"/>
      <c r="D889" s="541"/>
      <c r="E889" s="541"/>
      <c r="F889" s="541"/>
      <c r="G889" s="541"/>
      <c r="H889" s="541"/>
      <c r="I889" s="541"/>
      <c r="J889" s="541"/>
      <c r="K889" s="541"/>
    </row>
    <row r="890" spans="1:11" ht="15.75" customHeight="1" x14ac:dyDescent="0.25">
      <c r="A890" s="541" t="s">
        <v>289</v>
      </c>
      <c r="B890" s="541"/>
      <c r="C890" s="541"/>
      <c r="D890" s="541"/>
      <c r="E890" s="541"/>
      <c r="F890" s="541"/>
      <c r="G890" s="541"/>
      <c r="H890" s="541"/>
      <c r="I890" s="541"/>
      <c r="J890" s="541"/>
      <c r="K890" s="541"/>
    </row>
    <row r="891" spans="1:11" ht="15.75" customHeight="1" x14ac:dyDescent="0.25">
      <c r="A891" s="541" t="s">
        <v>290</v>
      </c>
      <c r="B891" s="541"/>
      <c r="C891" s="541"/>
      <c r="D891" s="541"/>
      <c r="E891" s="541"/>
      <c r="F891" s="541"/>
      <c r="G891" s="541"/>
      <c r="H891" s="541"/>
      <c r="I891" s="541"/>
      <c r="J891" s="541"/>
      <c r="K891" s="541"/>
    </row>
    <row r="892" spans="1:11" ht="15.75" customHeight="1" x14ac:dyDescent="0.25">
      <c r="A892" s="541" t="s">
        <v>291</v>
      </c>
      <c r="B892" s="541"/>
      <c r="C892" s="541"/>
      <c r="D892" s="541"/>
      <c r="E892" s="541"/>
      <c r="F892" s="541"/>
      <c r="G892" s="541"/>
      <c r="H892" s="541"/>
      <c r="I892" s="541"/>
      <c r="J892" s="541"/>
      <c r="K892" s="541"/>
    </row>
    <row r="893" spans="1:11" ht="15.75" customHeight="1" x14ac:dyDescent="0.25">
      <c r="A893" s="541" t="s">
        <v>292</v>
      </c>
      <c r="B893" s="541"/>
      <c r="C893" s="541"/>
      <c r="D893" s="541"/>
      <c r="E893" s="541"/>
      <c r="F893" s="541"/>
      <c r="G893" s="541"/>
      <c r="H893" s="541"/>
      <c r="I893" s="541"/>
      <c r="J893" s="541"/>
      <c r="K893" s="541"/>
    </row>
    <row r="894" spans="1:11" ht="15.75" customHeight="1" x14ac:dyDescent="0.25">
      <c r="A894" s="541" t="s">
        <v>293</v>
      </c>
      <c r="B894" s="541"/>
      <c r="C894" s="541"/>
      <c r="D894" s="541"/>
      <c r="E894" s="541"/>
      <c r="F894" s="541"/>
      <c r="G894" s="541"/>
      <c r="H894" s="541"/>
      <c r="I894" s="541"/>
      <c r="J894" s="541"/>
      <c r="K894" s="541"/>
    </row>
    <row r="895" spans="1:11" ht="15.75" customHeight="1" x14ac:dyDescent="0.25">
      <c r="A895" s="541" t="s">
        <v>294</v>
      </c>
      <c r="B895" s="541"/>
      <c r="C895" s="541"/>
      <c r="D895" s="541"/>
      <c r="E895" s="541"/>
      <c r="F895" s="541"/>
      <c r="G895" s="541"/>
      <c r="H895" s="541"/>
      <c r="I895" s="541"/>
      <c r="J895" s="541"/>
      <c r="K895" s="541"/>
    </row>
    <row r="896" spans="1:11" ht="15.75" x14ac:dyDescent="0.25">
      <c r="A896" s="48"/>
      <c r="B896" s="48"/>
      <c r="C896" s="48"/>
      <c r="D896" s="91"/>
      <c r="E896" s="58"/>
      <c r="F896" s="58"/>
      <c r="G896" s="58"/>
      <c r="H896" s="58"/>
      <c r="I896" s="58"/>
      <c r="J896" s="92"/>
      <c r="K896" s="359"/>
    </row>
  </sheetData>
  <autoFilter ref="A1:K896"/>
  <mergeCells count="39">
    <mergeCell ref="A775:B775"/>
    <mergeCell ref="A776:B776"/>
    <mergeCell ref="F349:H349"/>
    <mergeCell ref="F276:H276"/>
    <mergeCell ref="F10:H10"/>
    <mergeCell ref="F108:H109"/>
    <mergeCell ref="F200:H201"/>
    <mergeCell ref="F697:H697"/>
    <mergeCell ref="F779:H779"/>
    <mergeCell ref="C449:F449"/>
    <mergeCell ref="F450:H450"/>
    <mergeCell ref="F532:H532"/>
    <mergeCell ref="F621:H621"/>
    <mergeCell ref="K779:K780"/>
    <mergeCell ref="A883:K883"/>
    <mergeCell ref="A872:K872"/>
    <mergeCell ref="A873:K873"/>
    <mergeCell ref="A874:K874"/>
    <mergeCell ref="A875:K875"/>
    <mergeCell ref="A876:K876"/>
    <mergeCell ref="A877:K877"/>
    <mergeCell ref="A878:K878"/>
    <mergeCell ref="A879:K879"/>
    <mergeCell ref="A880:K880"/>
    <mergeCell ref="A881:K881"/>
    <mergeCell ref="A882:K882"/>
    <mergeCell ref="A870:B870"/>
    <mergeCell ref="A895:K895"/>
    <mergeCell ref="A884:K884"/>
    <mergeCell ref="A885:K885"/>
    <mergeCell ref="A886:K886"/>
    <mergeCell ref="A887:K887"/>
    <mergeCell ref="A888:K888"/>
    <mergeCell ref="A889:K889"/>
    <mergeCell ref="A890:K890"/>
    <mergeCell ref="A891:K891"/>
    <mergeCell ref="A892:K892"/>
    <mergeCell ref="A893:K893"/>
    <mergeCell ref="A894:K894"/>
  </mergeCells>
  <pageMargins left="0" right="0" top="0" bottom="0" header="0.31496062992125984" footer="0.31496062992125984"/>
  <pageSetup paperSize="9" scale="60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57"/>
  <sheetViews>
    <sheetView zoomScale="110" zoomScaleNormal="110" workbookViewId="0">
      <selection activeCell="B45" sqref="B45"/>
    </sheetView>
  </sheetViews>
  <sheetFormatPr defaultRowHeight="12.75" x14ac:dyDescent="0.2"/>
  <cols>
    <col min="1" max="1" width="25.85546875" style="486" customWidth="1"/>
    <col min="2" max="2" width="26.140625" style="486" customWidth="1"/>
    <col min="3" max="3" width="27.5703125" style="486" customWidth="1"/>
    <col min="4" max="5" width="26.7109375" style="486" customWidth="1"/>
    <col min="6" max="243" width="9.140625" style="486"/>
    <col min="244" max="244" width="25.85546875" style="486" customWidth="1"/>
    <col min="245" max="245" width="10.5703125" style="486" customWidth="1"/>
    <col min="246" max="246" width="26.140625" style="486" customWidth="1"/>
    <col min="247" max="247" width="11.140625" style="486" customWidth="1"/>
    <col min="248" max="248" width="28" style="486" customWidth="1"/>
    <col min="249" max="249" width="11.140625" style="486" customWidth="1"/>
    <col min="250" max="250" width="22.5703125" style="486" customWidth="1"/>
    <col min="251" max="251" width="11.140625" style="486" customWidth="1"/>
    <col min="252" max="252" width="22.42578125" style="486" customWidth="1"/>
    <col min="253" max="253" width="11.42578125" style="486" customWidth="1"/>
    <col min="254" max="254" width="25" style="486" customWidth="1"/>
    <col min="255" max="255" width="11" style="486" customWidth="1"/>
    <col min="256" max="499" width="9.140625" style="486"/>
    <col min="500" max="500" width="25.85546875" style="486" customWidth="1"/>
    <col min="501" max="501" width="10.5703125" style="486" customWidth="1"/>
    <col min="502" max="502" width="26.140625" style="486" customWidth="1"/>
    <col min="503" max="503" width="11.140625" style="486" customWidth="1"/>
    <col min="504" max="504" width="28" style="486" customWidth="1"/>
    <col min="505" max="505" width="11.140625" style="486" customWidth="1"/>
    <col min="506" max="506" width="22.5703125" style="486" customWidth="1"/>
    <col min="507" max="507" width="11.140625" style="486" customWidth="1"/>
    <col min="508" max="508" width="22.42578125" style="486" customWidth="1"/>
    <col min="509" max="509" width="11.42578125" style="486" customWidth="1"/>
    <col min="510" max="510" width="25" style="486" customWidth="1"/>
    <col min="511" max="511" width="11" style="486" customWidth="1"/>
    <col min="512" max="755" width="9.140625" style="486"/>
    <col min="756" max="756" width="25.85546875" style="486" customWidth="1"/>
    <col min="757" max="757" width="10.5703125" style="486" customWidth="1"/>
    <col min="758" max="758" width="26.140625" style="486" customWidth="1"/>
    <col min="759" max="759" width="11.140625" style="486" customWidth="1"/>
    <col min="760" max="760" width="28" style="486" customWidth="1"/>
    <col min="761" max="761" width="11.140625" style="486" customWidth="1"/>
    <col min="762" max="762" width="22.5703125" style="486" customWidth="1"/>
    <col min="763" max="763" width="11.140625" style="486" customWidth="1"/>
    <col min="764" max="764" width="22.42578125" style="486" customWidth="1"/>
    <col min="765" max="765" width="11.42578125" style="486" customWidth="1"/>
    <col min="766" max="766" width="25" style="486" customWidth="1"/>
    <col min="767" max="767" width="11" style="486" customWidth="1"/>
    <col min="768" max="1011" width="9.140625" style="486"/>
    <col min="1012" max="1012" width="25.85546875" style="486" customWidth="1"/>
    <col min="1013" max="1013" width="10.5703125" style="486" customWidth="1"/>
    <col min="1014" max="1014" width="26.140625" style="486" customWidth="1"/>
    <col min="1015" max="1015" width="11.140625" style="486" customWidth="1"/>
    <col min="1016" max="1016" width="28" style="486" customWidth="1"/>
    <col min="1017" max="1017" width="11.140625" style="486" customWidth="1"/>
    <col min="1018" max="1018" width="22.5703125" style="486" customWidth="1"/>
    <col min="1019" max="1019" width="11.140625" style="486" customWidth="1"/>
    <col min="1020" max="1020" width="22.42578125" style="486" customWidth="1"/>
    <col min="1021" max="1021" width="11.42578125" style="486" customWidth="1"/>
    <col min="1022" max="1022" width="25" style="486" customWidth="1"/>
    <col min="1023" max="1023" width="11" style="486" customWidth="1"/>
    <col min="1024" max="1267" width="9.140625" style="486"/>
    <col min="1268" max="1268" width="25.85546875" style="486" customWidth="1"/>
    <col min="1269" max="1269" width="10.5703125" style="486" customWidth="1"/>
    <col min="1270" max="1270" width="26.140625" style="486" customWidth="1"/>
    <col min="1271" max="1271" width="11.140625" style="486" customWidth="1"/>
    <col min="1272" max="1272" width="28" style="486" customWidth="1"/>
    <col min="1273" max="1273" width="11.140625" style="486" customWidth="1"/>
    <col min="1274" max="1274" width="22.5703125" style="486" customWidth="1"/>
    <col min="1275" max="1275" width="11.140625" style="486" customWidth="1"/>
    <col min="1276" max="1276" width="22.42578125" style="486" customWidth="1"/>
    <col min="1277" max="1277" width="11.42578125" style="486" customWidth="1"/>
    <col min="1278" max="1278" width="25" style="486" customWidth="1"/>
    <col min="1279" max="1279" width="11" style="486" customWidth="1"/>
    <col min="1280" max="1523" width="9.140625" style="486"/>
    <col min="1524" max="1524" width="25.85546875" style="486" customWidth="1"/>
    <col min="1525" max="1525" width="10.5703125" style="486" customWidth="1"/>
    <col min="1526" max="1526" width="26.140625" style="486" customWidth="1"/>
    <col min="1527" max="1527" width="11.140625" style="486" customWidth="1"/>
    <col min="1528" max="1528" width="28" style="486" customWidth="1"/>
    <col min="1529" max="1529" width="11.140625" style="486" customWidth="1"/>
    <col min="1530" max="1530" width="22.5703125" style="486" customWidth="1"/>
    <col min="1531" max="1531" width="11.140625" style="486" customWidth="1"/>
    <col min="1532" max="1532" width="22.42578125" style="486" customWidth="1"/>
    <col min="1533" max="1533" width="11.42578125" style="486" customWidth="1"/>
    <col min="1534" max="1534" width="25" style="486" customWidth="1"/>
    <col min="1535" max="1535" width="11" style="486" customWidth="1"/>
    <col min="1536" max="1779" width="9.140625" style="486"/>
    <col min="1780" max="1780" width="25.85546875" style="486" customWidth="1"/>
    <col min="1781" max="1781" width="10.5703125" style="486" customWidth="1"/>
    <col min="1782" max="1782" width="26.140625" style="486" customWidth="1"/>
    <col min="1783" max="1783" width="11.140625" style="486" customWidth="1"/>
    <col min="1784" max="1784" width="28" style="486" customWidth="1"/>
    <col min="1785" max="1785" width="11.140625" style="486" customWidth="1"/>
    <col min="1786" max="1786" width="22.5703125" style="486" customWidth="1"/>
    <col min="1787" max="1787" width="11.140625" style="486" customWidth="1"/>
    <col min="1788" max="1788" width="22.42578125" style="486" customWidth="1"/>
    <col min="1789" max="1789" width="11.42578125" style="486" customWidth="1"/>
    <col min="1790" max="1790" width="25" style="486" customWidth="1"/>
    <col min="1791" max="1791" width="11" style="486" customWidth="1"/>
    <col min="1792" max="2035" width="9.140625" style="486"/>
    <col min="2036" max="2036" width="25.85546875" style="486" customWidth="1"/>
    <col min="2037" max="2037" width="10.5703125" style="486" customWidth="1"/>
    <col min="2038" max="2038" width="26.140625" style="486" customWidth="1"/>
    <col min="2039" max="2039" width="11.140625" style="486" customWidth="1"/>
    <col min="2040" max="2040" width="28" style="486" customWidth="1"/>
    <col min="2041" max="2041" width="11.140625" style="486" customWidth="1"/>
    <col min="2042" max="2042" width="22.5703125" style="486" customWidth="1"/>
    <col min="2043" max="2043" width="11.140625" style="486" customWidth="1"/>
    <col min="2044" max="2044" width="22.42578125" style="486" customWidth="1"/>
    <col min="2045" max="2045" width="11.42578125" style="486" customWidth="1"/>
    <col min="2046" max="2046" width="25" style="486" customWidth="1"/>
    <col min="2047" max="2047" width="11" style="486" customWidth="1"/>
    <col min="2048" max="2291" width="9.140625" style="486"/>
    <col min="2292" max="2292" width="25.85546875" style="486" customWidth="1"/>
    <col min="2293" max="2293" width="10.5703125" style="486" customWidth="1"/>
    <col min="2294" max="2294" width="26.140625" style="486" customWidth="1"/>
    <col min="2295" max="2295" width="11.140625" style="486" customWidth="1"/>
    <col min="2296" max="2296" width="28" style="486" customWidth="1"/>
    <col min="2297" max="2297" width="11.140625" style="486" customWidth="1"/>
    <col min="2298" max="2298" width="22.5703125" style="486" customWidth="1"/>
    <col min="2299" max="2299" width="11.140625" style="486" customWidth="1"/>
    <col min="2300" max="2300" width="22.42578125" style="486" customWidth="1"/>
    <col min="2301" max="2301" width="11.42578125" style="486" customWidth="1"/>
    <col min="2302" max="2302" width="25" style="486" customWidth="1"/>
    <col min="2303" max="2303" width="11" style="486" customWidth="1"/>
    <col min="2304" max="2547" width="9.140625" style="486"/>
    <col min="2548" max="2548" width="25.85546875" style="486" customWidth="1"/>
    <col min="2549" max="2549" width="10.5703125" style="486" customWidth="1"/>
    <col min="2550" max="2550" width="26.140625" style="486" customWidth="1"/>
    <col min="2551" max="2551" width="11.140625" style="486" customWidth="1"/>
    <col min="2552" max="2552" width="28" style="486" customWidth="1"/>
    <col min="2553" max="2553" width="11.140625" style="486" customWidth="1"/>
    <col min="2554" max="2554" width="22.5703125" style="486" customWidth="1"/>
    <col min="2555" max="2555" width="11.140625" style="486" customWidth="1"/>
    <col min="2556" max="2556" width="22.42578125" style="486" customWidth="1"/>
    <col min="2557" max="2557" width="11.42578125" style="486" customWidth="1"/>
    <col min="2558" max="2558" width="25" style="486" customWidth="1"/>
    <col min="2559" max="2559" width="11" style="486" customWidth="1"/>
    <col min="2560" max="2803" width="9.140625" style="486"/>
    <col min="2804" max="2804" width="25.85546875" style="486" customWidth="1"/>
    <col min="2805" max="2805" width="10.5703125" style="486" customWidth="1"/>
    <col min="2806" max="2806" width="26.140625" style="486" customWidth="1"/>
    <col min="2807" max="2807" width="11.140625" style="486" customWidth="1"/>
    <col min="2808" max="2808" width="28" style="486" customWidth="1"/>
    <col min="2809" max="2809" width="11.140625" style="486" customWidth="1"/>
    <col min="2810" max="2810" width="22.5703125" style="486" customWidth="1"/>
    <col min="2811" max="2811" width="11.140625" style="486" customWidth="1"/>
    <col min="2812" max="2812" width="22.42578125" style="486" customWidth="1"/>
    <col min="2813" max="2813" width="11.42578125" style="486" customWidth="1"/>
    <col min="2814" max="2814" width="25" style="486" customWidth="1"/>
    <col min="2815" max="2815" width="11" style="486" customWidth="1"/>
    <col min="2816" max="3059" width="9.140625" style="486"/>
    <col min="3060" max="3060" width="25.85546875" style="486" customWidth="1"/>
    <col min="3061" max="3061" width="10.5703125" style="486" customWidth="1"/>
    <col min="3062" max="3062" width="26.140625" style="486" customWidth="1"/>
    <col min="3063" max="3063" width="11.140625" style="486" customWidth="1"/>
    <col min="3064" max="3064" width="28" style="486" customWidth="1"/>
    <col min="3065" max="3065" width="11.140625" style="486" customWidth="1"/>
    <col min="3066" max="3066" width="22.5703125" style="486" customWidth="1"/>
    <col min="3067" max="3067" width="11.140625" style="486" customWidth="1"/>
    <col min="3068" max="3068" width="22.42578125" style="486" customWidth="1"/>
    <col min="3069" max="3069" width="11.42578125" style="486" customWidth="1"/>
    <col min="3070" max="3070" width="25" style="486" customWidth="1"/>
    <col min="3071" max="3071" width="11" style="486" customWidth="1"/>
    <col min="3072" max="3315" width="9.140625" style="486"/>
    <col min="3316" max="3316" width="25.85546875" style="486" customWidth="1"/>
    <col min="3317" max="3317" width="10.5703125" style="486" customWidth="1"/>
    <col min="3318" max="3318" width="26.140625" style="486" customWidth="1"/>
    <col min="3319" max="3319" width="11.140625" style="486" customWidth="1"/>
    <col min="3320" max="3320" width="28" style="486" customWidth="1"/>
    <col min="3321" max="3321" width="11.140625" style="486" customWidth="1"/>
    <col min="3322" max="3322" width="22.5703125" style="486" customWidth="1"/>
    <col min="3323" max="3323" width="11.140625" style="486" customWidth="1"/>
    <col min="3324" max="3324" width="22.42578125" style="486" customWidth="1"/>
    <col min="3325" max="3325" width="11.42578125" style="486" customWidth="1"/>
    <col min="3326" max="3326" width="25" style="486" customWidth="1"/>
    <col min="3327" max="3327" width="11" style="486" customWidth="1"/>
    <col min="3328" max="3571" width="9.140625" style="486"/>
    <col min="3572" max="3572" width="25.85546875" style="486" customWidth="1"/>
    <col min="3573" max="3573" width="10.5703125" style="486" customWidth="1"/>
    <col min="3574" max="3574" width="26.140625" style="486" customWidth="1"/>
    <col min="3575" max="3575" width="11.140625" style="486" customWidth="1"/>
    <col min="3576" max="3576" width="28" style="486" customWidth="1"/>
    <col min="3577" max="3577" width="11.140625" style="486" customWidth="1"/>
    <col min="3578" max="3578" width="22.5703125" style="486" customWidth="1"/>
    <col min="3579" max="3579" width="11.140625" style="486" customWidth="1"/>
    <col min="3580" max="3580" width="22.42578125" style="486" customWidth="1"/>
    <col min="3581" max="3581" width="11.42578125" style="486" customWidth="1"/>
    <col min="3582" max="3582" width="25" style="486" customWidth="1"/>
    <col min="3583" max="3583" width="11" style="486" customWidth="1"/>
    <col min="3584" max="3827" width="9.140625" style="486"/>
    <col min="3828" max="3828" width="25.85546875" style="486" customWidth="1"/>
    <col min="3829" max="3829" width="10.5703125" style="486" customWidth="1"/>
    <col min="3830" max="3830" width="26.140625" style="486" customWidth="1"/>
    <col min="3831" max="3831" width="11.140625" style="486" customWidth="1"/>
    <col min="3832" max="3832" width="28" style="486" customWidth="1"/>
    <col min="3833" max="3833" width="11.140625" style="486" customWidth="1"/>
    <col min="3834" max="3834" width="22.5703125" style="486" customWidth="1"/>
    <col min="3835" max="3835" width="11.140625" style="486" customWidth="1"/>
    <col min="3836" max="3836" width="22.42578125" style="486" customWidth="1"/>
    <col min="3837" max="3837" width="11.42578125" style="486" customWidth="1"/>
    <col min="3838" max="3838" width="25" style="486" customWidth="1"/>
    <col min="3839" max="3839" width="11" style="486" customWidth="1"/>
    <col min="3840" max="4083" width="9.140625" style="486"/>
    <col min="4084" max="4084" width="25.85546875" style="486" customWidth="1"/>
    <col min="4085" max="4085" width="10.5703125" style="486" customWidth="1"/>
    <col min="4086" max="4086" width="26.140625" style="486" customWidth="1"/>
    <col min="4087" max="4087" width="11.140625" style="486" customWidth="1"/>
    <col min="4088" max="4088" width="28" style="486" customWidth="1"/>
    <col min="4089" max="4089" width="11.140625" style="486" customWidth="1"/>
    <col min="4090" max="4090" width="22.5703125" style="486" customWidth="1"/>
    <col min="4091" max="4091" width="11.140625" style="486" customWidth="1"/>
    <col min="4092" max="4092" width="22.42578125" style="486" customWidth="1"/>
    <col min="4093" max="4093" width="11.42578125" style="486" customWidth="1"/>
    <col min="4094" max="4094" width="25" style="486" customWidth="1"/>
    <col min="4095" max="4095" width="11" style="486" customWidth="1"/>
    <col min="4096" max="4339" width="9.140625" style="486"/>
    <col min="4340" max="4340" width="25.85546875" style="486" customWidth="1"/>
    <col min="4341" max="4341" width="10.5703125" style="486" customWidth="1"/>
    <col min="4342" max="4342" width="26.140625" style="486" customWidth="1"/>
    <col min="4343" max="4343" width="11.140625" style="486" customWidth="1"/>
    <col min="4344" max="4344" width="28" style="486" customWidth="1"/>
    <col min="4345" max="4345" width="11.140625" style="486" customWidth="1"/>
    <col min="4346" max="4346" width="22.5703125" style="486" customWidth="1"/>
    <col min="4347" max="4347" width="11.140625" style="486" customWidth="1"/>
    <col min="4348" max="4348" width="22.42578125" style="486" customWidth="1"/>
    <col min="4349" max="4349" width="11.42578125" style="486" customWidth="1"/>
    <col min="4350" max="4350" width="25" style="486" customWidth="1"/>
    <col min="4351" max="4351" width="11" style="486" customWidth="1"/>
    <col min="4352" max="4595" width="9.140625" style="486"/>
    <col min="4596" max="4596" width="25.85546875" style="486" customWidth="1"/>
    <col min="4597" max="4597" width="10.5703125" style="486" customWidth="1"/>
    <col min="4598" max="4598" width="26.140625" style="486" customWidth="1"/>
    <col min="4599" max="4599" width="11.140625" style="486" customWidth="1"/>
    <col min="4600" max="4600" width="28" style="486" customWidth="1"/>
    <col min="4601" max="4601" width="11.140625" style="486" customWidth="1"/>
    <col min="4602" max="4602" width="22.5703125" style="486" customWidth="1"/>
    <col min="4603" max="4603" width="11.140625" style="486" customWidth="1"/>
    <col min="4604" max="4604" width="22.42578125" style="486" customWidth="1"/>
    <col min="4605" max="4605" width="11.42578125" style="486" customWidth="1"/>
    <col min="4606" max="4606" width="25" style="486" customWidth="1"/>
    <col min="4607" max="4607" width="11" style="486" customWidth="1"/>
    <col min="4608" max="4851" width="9.140625" style="486"/>
    <col min="4852" max="4852" width="25.85546875" style="486" customWidth="1"/>
    <col min="4853" max="4853" width="10.5703125" style="486" customWidth="1"/>
    <col min="4854" max="4854" width="26.140625" style="486" customWidth="1"/>
    <col min="4855" max="4855" width="11.140625" style="486" customWidth="1"/>
    <col min="4856" max="4856" width="28" style="486" customWidth="1"/>
    <col min="4857" max="4857" width="11.140625" style="486" customWidth="1"/>
    <col min="4858" max="4858" width="22.5703125" style="486" customWidth="1"/>
    <col min="4859" max="4859" width="11.140625" style="486" customWidth="1"/>
    <col min="4860" max="4860" width="22.42578125" style="486" customWidth="1"/>
    <col min="4861" max="4861" width="11.42578125" style="486" customWidth="1"/>
    <col min="4862" max="4862" width="25" style="486" customWidth="1"/>
    <col min="4863" max="4863" width="11" style="486" customWidth="1"/>
    <col min="4864" max="5107" width="9.140625" style="486"/>
    <col min="5108" max="5108" width="25.85546875" style="486" customWidth="1"/>
    <col min="5109" max="5109" width="10.5703125" style="486" customWidth="1"/>
    <col min="5110" max="5110" width="26.140625" style="486" customWidth="1"/>
    <col min="5111" max="5111" width="11.140625" style="486" customWidth="1"/>
    <col min="5112" max="5112" width="28" style="486" customWidth="1"/>
    <col min="5113" max="5113" width="11.140625" style="486" customWidth="1"/>
    <col min="5114" max="5114" width="22.5703125" style="486" customWidth="1"/>
    <col min="5115" max="5115" width="11.140625" style="486" customWidth="1"/>
    <col min="5116" max="5116" width="22.42578125" style="486" customWidth="1"/>
    <col min="5117" max="5117" width="11.42578125" style="486" customWidth="1"/>
    <col min="5118" max="5118" width="25" style="486" customWidth="1"/>
    <col min="5119" max="5119" width="11" style="486" customWidth="1"/>
    <col min="5120" max="5363" width="9.140625" style="486"/>
    <col min="5364" max="5364" width="25.85546875" style="486" customWidth="1"/>
    <col min="5365" max="5365" width="10.5703125" style="486" customWidth="1"/>
    <col min="5366" max="5366" width="26.140625" style="486" customWidth="1"/>
    <col min="5367" max="5367" width="11.140625" style="486" customWidth="1"/>
    <col min="5368" max="5368" width="28" style="486" customWidth="1"/>
    <col min="5369" max="5369" width="11.140625" style="486" customWidth="1"/>
    <col min="5370" max="5370" width="22.5703125" style="486" customWidth="1"/>
    <col min="5371" max="5371" width="11.140625" style="486" customWidth="1"/>
    <col min="5372" max="5372" width="22.42578125" style="486" customWidth="1"/>
    <col min="5373" max="5373" width="11.42578125" style="486" customWidth="1"/>
    <col min="5374" max="5374" width="25" style="486" customWidth="1"/>
    <col min="5375" max="5375" width="11" style="486" customWidth="1"/>
    <col min="5376" max="5619" width="9.140625" style="486"/>
    <col min="5620" max="5620" width="25.85546875" style="486" customWidth="1"/>
    <col min="5621" max="5621" width="10.5703125" style="486" customWidth="1"/>
    <col min="5622" max="5622" width="26.140625" style="486" customWidth="1"/>
    <col min="5623" max="5623" width="11.140625" style="486" customWidth="1"/>
    <col min="5624" max="5624" width="28" style="486" customWidth="1"/>
    <col min="5625" max="5625" width="11.140625" style="486" customWidth="1"/>
    <col min="5626" max="5626" width="22.5703125" style="486" customWidth="1"/>
    <col min="5627" max="5627" width="11.140625" style="486" customWidth="1"/>
    <col min="5628" max="5628" width="22.42578125" style="486" customWidth="1"/>
    <col min="5629" max="5629" width="11.42578125" style="486" customWidth="1"/>
    <col min="5630" max="5630" width="25" style="486" customWidth="1"/>
    <col min="5631" max="5631" width="11" style="486" customWidth="1"/>
    <col min="5632" max="5875" width="9.140625" style="486"/>
    <col min="5876" max="5876" width="25.85546875" style="486" customWidth="1"/>
    <col min="5877" max="5877" width="10.5703125" style="486" customWidth="1"/>
    <col min="5878" max="5878" width="26.140625" style="486" customWidth="1"/>
    <col min="5879" max="5879" width="11.140625" style="486" customWidth="1"/>
    <col min="5880" max="5880" width="28" style="486" customWidth="1"/>
    <col min="5881" max="5881" width="11.140625" style="486" customWidth="1"/>
    <col min="5882" max="5882" width="22.5703125" style="486" customWidth="1"/>
    <col min="5883" max="5883" width="11.140625" style="486" customWidth="1"/>
    <col min="5884" max="5884" width="22.42578125" style="486" customWidth="1"/>
    <col min="5885" max="5885" width="11.42578125" style="486" customWidth="1"/>
    <col min="5886" max="5886" width="25" style="486" customWidth="1"/>
    <col min="5887" max="5887" width="11" style="486" customWidth="1"/>
    <col min="5888" max="6131" width="9.140625" style="486"/>
    <col min="6132" max="6132" width="25.85546875" style="486" customWidth="1"/>
    <col min="6133" max="6133" width="10.5703125" style="486" customWidth="1"/>
    <col min="6134" max="6134" width="26.140625" style="486" customWidth="1"/>
    <col min="6135" max="6135" width="11.140625" style="486" customWidth="1"/>
    <col min="6136" max="6136" width="28" style="486" customWidth="1"/>
    <col min="6137" max="6137" width="11.140625" style="486" customWidth="1"/>
    <col min="6138" max="6138" width="22.5703125" style="486" customWidth="1"/>
    <col min="6139" max="6139" width="11.140625" style="486" customWidth="1"/>
    <col min="6140" max="6140" width="22.42578125" style="486" customWidth="1"/>
    <col min="6141" max="6141" width="11.42578125" style="486" customWidth="1"/>
    <col min="6142" max="6142" width="25" style="486" customWidth="1"/>
    <col min="6143" max="6143" width="11" style="486" customWidth="1"/>
    <col min="6144" max="6387" width="9.140625" style="486"/>
    <col min="6388" max="6388" width="25.85546875" style="486" customWidth="1"/>
    <col min="6389" max="6389" width="10.5703125" style="486" customWidth="1"/>
    <col min="6390" max="6390" width="26.140625" style="486" customWidth="1"/>
    <col min="6391" max="6391" width="11.140625" style="486" customWidth="1"/>
    <col min="6392" max="6392" width="28" style="486" customWidth="1"/>
    <col min="6393" max="6393" width="11.140625" style="486" customWidth="1"/>
    <col min="6394" max="6394" width="22.5703125" style="486" customWidth="1"/>
    <col min="6395" max="6395" width="11.140625" style="486" customWidth="1"/>
    <col min="6396" max="6396" width="22.42578125" style="486" customWidth="1"/>
    <col min="6397" max="6397" width="11.42578125" style="486" customWidth="1"/>
    <col min="6398" max="6398" width="25" style="486" customWidth="1"/>
    <col min="6399" max="6399" width="11" style="486" customWidth="1"/>
    <col min="6400" max="6643" width="9.140625" style="486"/>
    <col min="6644" max="6644" width="25.85546875" style="486" customWidth="1"/>
    <col min="6645" max="6645" width="10.5703125" style="486" customWidth="1"/>
    <col min="6646" max="6646" width="26.140625" style="486" customWidth="1"/>
    <col min="6647" max="6647" width="11.140625" style="486" customWidth="1"/>
    <col min="6648" max="6648" width="28" style="486" customWidth="1"/>
    <col min="6649" max="6649" width="11.140625" style="486" customWidth="1"/>
    <col min="6650" max="6650" width="22.5703125" style="486" customWidth="1"/>
    <col min="6651" max="6651" width="11.140625" style="486" customWidth="1"/>
    <col min="6652" max="6652" width="22.42578125" style="486" customWidth="1"/>
    <col min="6653" max="6653" width="11.42578125" style="486" customWidth="1"/>
    <col min="6654" max="6654" width="25" style="486" customWidth="1"/>
    <col min="6655" max="6655" width="11" style="486" customWidth="1"/>
    <col min="6656" max="6899" width="9.140625" style="486"/>
    <col min="6900" max="6900" width="25.85546875" style="486" customWidth="1"/>
    <col min="6901" max="6901" width="10.5703125" style="486" customWidth="1"/>
    <col min="6902" max="6902" width="26.140625" style="486" customWidth="1"/>
    <col min="6903" max="6903" width="11.140625" style="486" customWidth="1"/>
    <col min="6904" max="6904" width="28" style="486" customWidth="1"/>
    <col min="6905" max="6905" width="11.140625" style="486" customWidth="1"/>
    <col min="6906" max="6906" width="22.5703125" style="486" customWidth="1"/>
    <col min="6907" max="6907" width="11.140625" style="486" customWidth="1"/>
    <col min="6908" max="6908" width="22.42578125" style="486" customWidth="1"/>
    <col min="6909" max="6909" width="11.42578125" style="486" customWidth="1"/>
    <col min="6910" max="6910" width="25" style="486" customWidth="1"/>
    <col min="6911" max="6911" width="11" style="486" customWidth="1"/>
    <col min="6912" max="7155" width="9.140625" style="486"/>
    <col min="7156" max="7156" width="25.85546875" style="486" customWidth="1"/>
    <col min="7157" max="7157" width="10.5703125" style="486" customWidth="1"/>
    <col min="7158" max="7158" width="26.140625" style="486" customWidth="1"/>
    <col min="7159" max="7159" width="11.140625" style="486" customWidth="1"/>
    <col min="7160" max="7160" width="28" style="486" customWidth="1"/>
    <col min="7161" max="7161" width="11.140625" style="486" customWidth="1"/>
    <col min="7162" max="7162" width="22.5703125" style="486" customWidth="1"/>
    <col min="7163" max="7163" width="11.140625" style="486" customWidth="1"/>
    <col min="7164" max="7164" width="22.42578125" style="486" customWidth="1"/>
    <col min="7165" max="7165" width="11.42578125" style="486" customWidth="1"/>
    <col min="7166" max="7166" width="25" style="486" customWidth="1"/>
    <col min="7167" max="7167" width="11" style="486" customWidth="1"/>
    <col min="7168" max="7411" width="9.140625" style="486"/>
    <col min="7412" max="7412" width="25.85546875" style="486" customWidth="1"/>
    <col min="7413" max="7413" width="10.5703125" style="486" customWidth="1"/>
    <col min="7414" max="7414" width="26.140625" style="486" customWidth="1"/>
    <col min="7415" max="7415" width="11.140625" style="486" customWidth="1"/>
    <col min="7416" max="7416" width="28" style="486" customWidth="1"/>
    <col min="7417" max="7417" width="11.140625" style="486" customWidth="1"/>
    <col min="7418" max="7418" width="22.5703125" style="486" customWidth="1"/>
    <col min="7419" max="7419" width="11.140625" style="486" customWidth="1"/>
    <col min="7420" max="7420" width="22.42578125" style="486" customWidth="1"/>
    <col min="7421" max="7421" width="11.42578125" style="486" customWidth="1"/>
    <col min="7422" max="7422" width="25" style="486" customWidth="1"/>
    <col min="7423" max="7423" width="11" style="486" customWidth="1"/>
    <col min="7424" max="7667" width="9.140625" style="486"/>
    <col min="7668" max="7668" width="25.85546875" style="486" customWidth="1"/>
    <col min="7669" max="7669" width="10.5703125" style="486" customWidth="1"/>
    <col min="7670" max="7670" width="26.140625" style="486" customWidth="1"/>
    <col min="7671" max="7671" width="11.140625" style="486" customWidth="1"/>
    <col min="7672" max="7672" width="28" style="486" customWidth="1"/>
    <col min="7673" max="7673" width="11.140625" style="486" customWidth="1"/>
    <col min="7674" max="7674" width="22.5703125" style="486" customWidth="1"/>
    <col min="7675" max="7675" width="11.140625" style="486" customWidth="1"/>
    <col min="7676" max="7676" width="22.42578125" style="486" customWidth="1"/>
    <col min="7677" max="7677" width="11.42578125" style="486" customWidth="1"/>
    <col min="7678" max="7678" width="25" style="486" customWidth="1"/>
    <col min="7679" max="7679" width="11" style="486" customWidth="1"/>
    <col min="7680" max="7923" width="9.140625" style="486"/>
    <col min="7924" max="7924" width="25.85546875" style="486" customWidth="1"/>
    <col min="7925" max="7925" width="10.5703125" style="486" customWidth="1"/>
    <col min="7926" max="7926" width="26.140625" style="486" customWidth="1"/>
    <col min="7927" max="7927" width="11.140625" style="486" customWidth="1"/>
    <col min="7928" max="7928" width="28" style="486" customWidth="1"/>
    <col min="7929" max="7929" width="11.140625" style="486" customWidth="1"/>
    <col min="7930" max="7930" width="22.5703125" style="486" customWidth="1"/>
    <col min="7931" max="7931" width="11.140625" style="486" customWidth="1"/>
    <col min="7932" max="7932" width="22.42578125" style="486" customWidth="1"/>
    <col min="7933" max="7933" width="11.42578125" style="486" customWidth="1"/>
    <col min="7934" max="7934" width="25" style="486" customWidth="1"/>
    <col min="7935" max="7935" width="11" style="486" customWidth="1"/>
    <col min="7936" max="8179" width="9.140625" style="486"/>
    <col min="8180" max="8180" width="25.85546875" style="486" customWidth="1"/>
    <col min="8181" max="8181" width="10.5703125" style="486" customWidth="1"/>
    <col min="8182" max="8182" width="26.140625" style="486" customWidth="1"/>
    <col min="8183" max="8183" width="11.140625" style="486" customWidth="1"/>
    <col min="8184" max="8184" width="28" style="486" customWidth="1"/>
    <col min="8185" max="8185" width="11.140625" style="486" customWidth="1"/>
    <col min="8186" max="8186" width="22.5703125" style="486" customWidth="1"/>
    <col min="8187" max="8187" width="11.140625" style="486" customWidth="1"/>
    <col min="8188" max="8188" width="22.42578125" style="486" customWidth="1"/>
    <col min="8189" max="8189" width="11.42578125" style="486" customWidth="1"/>
    <col min="8190" max="8190" width="25" style="486" customWidth="1"/>
    <col min="8191" max="8191" width="11" style="486" customWidth="1"/>
    <col min="8192" max="8435" width="9.140625" style="486"/>
    <col min="8436" max="8436" width="25.85546875" style="486" customWidth="1"/>
    <col min="8437" max="8437" width="10.5703125" style="486" customWidth="1"/>
    <col min="8438" max="8438" width="26.140625" style="486" customWidth="1"/>
    <col min="8439" max="8439" width="11.140625" style="486" customWidth="1"/>
    <col min="8440" max="8440" width="28" style="486" customWidth="1"/>
    <col min="8441" max="8441" width="11.140625" style="486" customWidth="1"/>
    <col min="8442" max="8442" width="22.5703125" style="486" customWidth="1"/>
    <col min="8443" max="8443" width="11.140625" style="486" customWidth="1"/>
    <col min="8444" max="8444" width="22.42578125" style="486" customWidth="1"/>
    <col min="8445" max="8445" width="11.42578125" style="486" customWidth="1"/>
    <col min="8446" max="8446" width="25" style="486" customWidth="1"/>
    <col min="8447" max="8447" width="11" style="486" customWidth="1"/>
    <col min="8448" max="8691" width="9.140625" style="486"/>
    <col min="8692" max="8692" width="25.85546875" style="486" customWidth="1"/>
    <col min="8693" max="8693" width="10.5703125" style="486" customWidth="1"/>
    <col min="8694" max="8694" width="26.140625" style="486" customWidth="1"/>
    <col min="8695" max="8695" width="11.140625" style="486" customWidth="1"/>
    <col min="8696" max="8696" width="28" style="486" customWidth="1"/>
    <col min="8697" max="8697" width="11.140625" style="486" customWidth="1"/>
    <col min="8698" max="8698" width="22.5703125" style="486" customWidth="1"/>
    <col min="8699" max="8699" width="11.140625" style="486" customWidth="1"/>
    <col min="8700" max="8700" width="22.42578125" style="486" customWidth="1"/>
    <col min="8701" max="8701" width="11.42578125" style="486" customWidth="1"/>
    <col min="8702" max="8702" width="25" style="486" customWidth="1"/>
    <col min="8703" max="8703" width="11" style="486" customWidth="1"/>
    <col min="8704" max="8947" width="9.140625" style="486"/>
    <col min="8948" max="8948" width="25.85546875" style="486" customWidth="1"/>
    <col min="8949" max="8949" width="10.5703125" style="486" customWidth="1"/>
    <col min="8950" max="8950" width="26.140625" style="486" customWidth="1"/>
    <col min="8951" max="8951" width="11.140625" style="486" customWidth="1"/>
    <col min="8952" max="8952" width="28" style="486" customWidth="1"/>
    <col min="8953" max="8953" width="11.140625" style="486" customWidth="1"/>
    <col min="8954" max="8954" width="22.5703125" style="486" customWidth="1"/>
    <col min="8955" max="8955" width="11.140625" style="486" customWidth="1"/>
    <col min="8956" max="8956" width="22.42578125" style="486" customWidth="1"/>
    <col min="8957" max="8957" width="11.42578125" style="486" customWidth="1"/>
    <col min="8958" max="8958" width="25" style="486" customWidth="1"/>
    <col min="8959" max="8959" width="11" style="486" customWidth="1"/>
    <col min="8960" max="9203" width="9.140625" style="486"/>
    <col min="9204" max="9204" width="25.85546875" style="486" customWidth="1"/>
    <col min="9205" max="9205" width="10.5703125" style="486" customWidth="1"/>
    <col min="9206" max="9206" width="26.140625" style="486" customWidth="1"/>
    <col min="9207" max="9207" width="11.140625" style="486" customWidth="1"/>
    <col min="9208" max="9208" width="28" style="486" customWidth="1"/>
    <col min="9209" max="9209" width="11.140625" style="486" customWidth="1"/>
    <col min="9210" max="9210" width="22.5703125" style="486" customWidth="1"/>
    <col min="9211" max="9211" width="11.140625" style="486" customWidth="1"/>
    <col min="9212" max="9212" width="22.42578125" style="486" customWidth="1"/>
    <col min="9213" max="9213" width="11.42578125" style="486" customWidth="1"/>
    <col min="9214" max="9214" width="25" style="486" customWidth="1"/>
    <col min="9215" max="9215" width="11" style="486" customWidth="1"/>
    <col min="9216" max="9459" width="9.140625" style="486"/>
    <col min="9460" max="9460" width="25.85546875" style="486" customWidth="1"/>
    <col min="9461" max="9461" width="10.5703125" style="486" customWidth="1"/>
    <col min="9462" max="9462" width="26.140625" style="486" customWidth="1"/>
    <col min="9463" max="9463" width="11.140625" style="486" customWidth="1"/>
    <col min="9464" max="9464" width="28" style="486" customWidth="1"/>
    <col min="9465" max="9465" width="11.140625" style="486" customWidth="1"/>
    <col min="9466" max="9466" width="22.5703125" style="486" customWidth="1"/>
    <col min="9467" max="9467" width="11.140625" style="486" customWidth="1"/>
    <col min="9468" max="9468" width="22.42578125" style="486" customWidth="1"/>
    <col min="9469" max="9469" width="11.42578125" style="486" customWidth="1"/>
    <col min="9470" max="9470" width="25" style="486" customWidth="1"/>
    <col min="9471" max="9471" width="11" style="486" customWidth="1"/>
    <col min="9472" max="9715" width="9.140625" style="486"/>
    <col min="9716" max="9716" width="25.85546875" style="486" customWidth="1"/>
    <col min="9717" max="9717" width="10.5703125" style="486" customWidth="1"/>
    <col min="9718" max="9718" width="26.140625" style="486" customWidth="1"/>
    <col min="9719" max="9719" width="11.140625" style="486" customWidth="1"/>
    <col min="9720" max="9720" width="28" style="486" customWidth="1"/>
    <col min="9721" max="9721" width="11.140625" style="486" customWidth="1"/>
    <col min="9722" max="9722" width="22.5703125" style="486" customWidth="1"/>
    <col min="9723" max="9723" width="11.140625" style="486" customWidth="1"/>
    <col min="9724" max="9724" width="22.42578125" style="486" customWidth="1"/>
    <col min="9725" max="9725" width="11.42578125" style="486" customWidth="1"/>
    <col min="9726" max="9726" width="25" style="486" customWidth="1"/>
    <col min="9727" max="9727" width="11" style="486" customWidth="1"/>
    <col min="9728" max="9971" width="9.140625" style="486"/>
    <col min="9972" max="9972" width="25.85546875" style="486" customWidth="1"/>
    <col min="9973" max="9973" width="10.5703125" style="486" customWidth="1"/>
    <col min="9974" max="9974" width="26.140625" style="486" customWidth="1"/>
    <col min="9975" max="9975" width="11.140625" style="486" customWidth="1"/>
    <col min="9976" max="9976" width="28" style="486" customWidth="1"/>
    <col min="9977" max="9977" width="11.140625" style="486" customWidth="1"/>
    <col min="9978" max="9978" width="22.5703125" style="486" customWidth="1"/>
    <col min="9979" max="9979" width="11.140625" style="486" customWidth="1"/>
    <col min="9980" max="9980" width="22.42578125" style="486" customWidth="1"/>
    <col min="9981" max="9981" width="11.42578125" style="486" customWidth="1"/>
    <col min="9982" max="9982" width="25" style="486" customWidth="1"/>
    <col min="9983" max="9983" width="11" style="486" customWidth="1"/>
    <col min="9984" max="10227" width="9.140625" style="486"/>
    <col min="10228" max="10228" width="25.85546875" style="486" customWidth="1"/>
    <col min="10229" max="10229" width="10.5703125" style="486" customWidth="1"/>
    <col min="10230" max="10230" width="26.140625" style="486" customWidth="1"/>
    <col min="10231" max="10231" width="11.140625" style="486" customWidth="1"/>
    <col min="10232" max="10232" width="28" style="486" customWidth="1"/>
    <col min="10233" max="10233" width="11.140625" style="486" customWidth="1"/>
    <col min="10234" max="10234" width="22.5703125" style="486" customWidth="1"/>
    <col min="10235" max="10235" width="11.140625" style="486" customWidth="1"/>
    <col min="10236" max="10236" width="22.42578125" style="486" customWidth="1"/>
    <col min="10237" max="10237" width="11.42578125" style="486" customWidth="1"/>
    <col min="10238" max="10238" width="25" style="486" customWidth="1"/>
    <col min="10239" max="10239" width="11" style="486" customWidth="1"/>
    <col min="10240" max="10483" width="9.140625" style="486"/>
    <col min="10484" max="10484" width="25.85546875" style="486" customWidth="1"/>
    <col min="10485" max="10485" width="10.5703125" style="486" customWidth="1"/>
    <col min="10486" max="10486" width="26.140625" style="486" customWidth="1"/>
    <col min="10487" max="10487" width="11.140625" style="486" customWidth="1"/>
    <col min="10488" max="10488" width="28" style="486" customWidth="1"/>
    <col min="10489" max="10489" width="11.140625" style="486" customWidth="1"/>
    <col min="10490" max="10490" width="22.5703125" style="486" customWidth="1"/>
    <col min="10491" max="10491" width="11.140625" style="486" customWidth="1"/>
    <col min="10492" max="10492" width="22.42578125" style="486" customWidth="1"/>
    <col min="10493" max="10493" width="11.42578125" style="486" customWidth="1"/>
    <col min="10494" max="10494" width="25" style="486" customWidth="1"/>
    <col min="10495" max="10495" width="11" style="486" customWidth="1"/>
    <col min="10496" max="10739" width="9.140625" style="486"/>
    <col min="10740" max="10740" width="25.85546875" style="486" customWidth="1"/>
    <col min="10741" max="10741" width="10.5703125" style="486" customWidth="1"/>
    <col min="10742" max="10742" width="26.140625" style="486" customWidth="1"/>
    <col min="10743" max="10743" width="11.140625" style="486" customWidth="1"/>
    <col min="10744" max="10744" width="28" style="486" customWidth="1"/>
    <col min="10745" max="10745" width="11.140625" style="486" customWidth="1"/>
    <col min="10746" max="10746" width="22.5703125" style="486" customWidth="1"/>
    <col min="10747" max="10747" width="11.140625" style="486" customWidth="1"/>
    <col min="10748" max="10748" width="22.42578125" style="486" customWidth="1"/>
    <col min="10749" max="10749" width="11.42578125" style="486" customWidth="1"/>
    <col min="10750" max="10750" width="25" style="486" customWidth="1"/>
    <col min="10751" max="10751" width="11" style="486" customWidth="1"/>
    <col min="10752" max="10995" width="9.140625" style="486"/>
    <col min="10996" max="10996" width="25.85546875" style="486" customWidth="1"/>
    <col min="10997" max="10997" width="10.5703125" style="486" customWidth="1"/>
    <col min="10998" max="10998" width="26.140625" style="486" customWidth="1"/>
    <col min="10999" max="10999" width="11.140625" style="486" customWidth="1"/>
    <col min="11000" max="11000" width="28" style="486" customWidth="1"/>
    <col min="11001" max="11001" width="11.140625" style="486" customWidth="1"/>
    <col min="11002" max="11002" width="22.5703125" style="486" customWidth="1"/>
    <col min="11003" max="11003" width="11.140625" style="486" customWidth="1"/>
    <col min="11004" max="11004" width="22.42578125" style="486" customWidth="1"/>
    <col min="11005" max="11005" width="11.42578125" style="486" customWidth="1"/>
    <col min="11006" max="11006" width="25" style="486" customWidth="1"/>
    <col min="11007" max="11007" width="11" style="486" customWidth="1"/>
    <col min="11008" max="11251" width="9.140625" style="486"/>
    <col min="11252" max="11252" width="25.85546875" style="486" customWidth="1"/>
    <col min="11253" max="11253" width="10.5703125" style="486" customWidth="1"/>
    <col min="11254" max="11254" width="26.140625" style="486" customWidth="1"/>
    <col min="11255" max="11255" width="11.140625" style="486" customWidth="1"/>
    <col min="11256" max="11256" width="28" style="486" customWidth="1"/>
    <col min="11257" max="11257" width="11.140625" style="486" customWidth="1"/>
    <col min="11258" max="11258" width="22.5703125" style="486" customWidth="1"/>
    <col min="11259" max="11259" width="11.140625" style="486" customWidth="1"/>
    <col min="11260" max="11260" width="22.42578125" style="486" customWidth="1"/>
    <col min="11261" max="11261" width="11.42578125" style="486" customWidth="1"/>
    <col min="11262" max="11262" width="25" style="486" customWidth="1"/>
    <col min="11263" max="11263" width="11" style="486" customWidth="1"/>
    <col min="11264" max="11507" width="9.140625" style="486"/>
    <col min="11508" max="11508" width="25.85546875" style="486" customWidth="1"/>
    <col min="11509" max="11509" width="10.5703125" style="486" customWidth="1"/>
    <col min="11510" max="11510" width="26.140625" style="486" customWidth="1"/>
    <col min="11511" max="11511" width="11.140625" style="486" customWidth="1"/>
    <col min="11512" max="11512" width="28" style="486" customWidth="1"/>
    <col min="11513" max="11513" width="11.140625" style="486" customWidth="1"/>
    <col min="11514" max="11514" width="22.5703125" style="486" customWidth="1"/>
    <col min="11515" max="11515" width="11.140625" style="486" customWidth="1"/>
    <col min="11516" max="11516" width="22.42578125" style="486" customWidth="1"/>
    <col min="11517" max="11517" width="11.42578125" style="486" customWidth="1"/>
    <col min="11518" max="11518" width="25" style="486" customWidth="1"/>
    <col min="11519" max="11519" width="11" style="486" customWidth="1"/>
    <col min="11520" max="11763" width="9.140625" style="486"/>
    <col min="11764" max="11764" width="25.85546875" style="486" customWidth="1"/>
    <col min="11765" max="11765" width="10.5703125" style="486" customWidth="1"/>
    <col min="11766" max="11766" width="26.140625" style="486" customWidth="1"/>
    <col min="11767" max="11767" width="11.140625" style="486" customWidth="1"/>
    <col min="11768" max="11768" width="28" style="486" customWidth="1"/>
    <col min="11769" max="11769" width="11.140625" style="486" customWidth="1"/>
    <col min="11770" max="11770" width="22.5703125" style="486" customWidth="1"/>
    <col min="11771" max="11771" width="11.140625" style="486" customWidth="1"/>
    <col min="11772" max="11772" width="22.42578125" style="486" customWidth="1"/>
    <col min="11773" max="11773" width="11.42578125" style="486" customWidth="1"/>
    <col min="11774" max="11774" width="25" style="486" customWidth="1"/>
    <col min="11775" max="11775" width="11" style="486" customWidth="1"/>
    <col min="11776" max="12019" width="9.140625" style="486"/>
    <col min="12020" max="12020" width="25.85546875" style="486" customWidth="1"/>
    <col min="12021" max="12021" width="10.5703125" style="486" customWidth="1"/>
    <col min="12022" max="12022" width="26.140625" style="486" customWidth="1"/>
    <col min="12023" max="12023" width="11.140625" style="486" customWidth="1"/>
    <col min="12024" max="12024" width="28" style="486" customWidth="1"/>
    <col min="12025" max="12025" width="11.140625" style="486" customWidth="1"/>
    <col min="12026" max="12026" width="22.5703125" style="486" customWidth="1"/>
    <col min="12027" max="12027" width="11.140625" style="486" customWidth="1"/>
    <col min="12028" max="12028" width="22.42578125" style="486" customWidth="1"/>
    <col min="12029" max="12029" width="11.42578125" style="486" customWidth="1"/>
    <col min="12030" max="12030" width="25" style="486" customWidth="1"/>
    <col min="12031" max="12031" width="11" style="486" customWidth="1"/>
    <col min="12032" max="12275" width="9.140625" style="486"/>
    <col min="12276" max="12276" width="25.85546875" style="486" customWidth="1"/>
    <col min="12277" max="12277" width="10.5703125" style="486" customWidth="1"/>
    <col min="12278" max="12278" width="26.140625" style="486" customWidth="1"/>
    <col min="12279" max="12279" width="11.140625" style="486" customWidth="1"/>
    <col min="12280" max="12280" width="28" style="486" customWidth="1"/>
    <col min="12281" max="12281" width="11.140625" style="486" customWidth="1"/>
    <col min="12282" max="12282" width="22.5703125" style="486" customWidth="1"/>
    <col min="12283" max="12283" width="11.140625" style="486" customWidth="1"/>
    <col min="12284" max="12284" width="22.42578125" style="486" customWidth="1"/>
    <col min="12285" max="12285" width="11.42578125" style="486" customWidth="1"/>
    <col min="12286" max="12286" width="25" style="486" customWidth="1"/>
    <col min="12287" max="12287" width="11" style="486" customWidth="1"/>
    <col min="12288" max="12531" width="9.140625" style="486"/>
    <col min="12532" max="12532" width="25.85546875" style="486" customWidth="1"/>
    <col min="12533" max="12533" width="10.5703125" style="486" customWidth="1"/>
    <col min="12534" max="12534" width="26.140625" style="486" customWidth="1"/>
    <col min="12535" max="12535" width="11.140625" style="486" customWidth="1"/>
    <col min="12536" max="12536" width="28" style="486" customWidth="1"/>
    <col min="12537" max="12537" width="11.140625" style="486" customWidth="1"/>
    <col min="12538" max="12538" width="22.5703125" style="486" customWidth="1"/>
    <col min="12539" max="12539" width="11.140625" style="486" customWidth="1"/>
    <col min="12540" max="12540" width="22.42578125" style="486" customWidth="1"/>
    <col min="12541" max="12541" width="11.42578125" style="486" customWidth="1"/>
    <col min="12542" max="12542" width="25" style="486" customWidth="1"/>
    <col min="12543" max="12543" width="11" style="486" customWidth="1"/>
    <col min="12544" max="12787" width="9.140625" style="486"/>
    <col min="12788" max="12788" width="25.85546875" style="486" customWidth="1"/>
    <col min="12789" max="12789" width="10.5703125" style="486" customWidth="1"/>
    <col min="12790" max="12790" width="26.140625" style="486" customWidth="1"/>
    <col min="12791" max="12791" width="11.140625" style="486" customWidth="1"/>
    <col min="12792" max="12792" width="28" style="486" customWidth="1"/>
    <col min="12793" max="12793" width="11.140625" style="486" customWidth="1"/>
    <col min="12794" max="12794" width="22.5703125" style="486" customWidth="1"/>
    <col min="12795" max="12795" width="11.140625" style="486" customWidth="1"/>
    <col min="12796" max="12796" width="22.42578125" style="486" customWidth="1"/>
    <col min="12797" max="12797" width="11.42578125" style="486" customWidth="1"/>
    <col min="12798" max="12798" width="25" style="486" customWidth="1"/>
    <col min="12799" max="12799" width="11" style="486" customWidth="1"/>
    <col min="12800" max="13043" width="9.140625" style="486"/>
    <col min="13044" max="13044" width="25.85546875" style="486" customWidth="1"/>
    <col min="13045" max="13045" width="10.5703125" style="486" customWidth="1"/>
    <col min="13046" max="13046" width="26.140625" style="486" customWidth="1"/>
    <col min="13047" max="13047" width="11.140625" style="486" customWidth="1"/>
    <col min="13048" max="13048" width="28" style="486" customWidth="1"/>
    <col min="13049" max="13049" width="11.140625" style="486" customWidth="1"/>
    <col min="13050" max="13050" width="22.5703125" style="486" customWidth="1"/>
    <col min="13051" max="13051" width="11.140625" style="486" customWidth="1"/>
    <col min="13052" max="13052" width="22.42578125" style="486" customWidth="1"/>
    <col min="13053" max="13053" width="11.42578125" style="486" customWidth="1"/>
    <col min="13054" max="13054" width="25" style="486" customWidth="1"/>
    <col min="13055" max="13055" width="11" style="486" customWidth="1"/>
    <col min="13056" max="13299" width="9.140625" style="486"/>
    <col min="13300" max="13300" width="25.85546875" style="486" customWidth="1"/>
    <col min="13301" max="13301" width="10.5703125" style="486" customWidth="1"/>
    <col min="13302" max="13302" width="26.140625" style="486" customWidth="1"/>
    <col min="13303" max="13303" width="11.140625" style="486" customWidth="1"/>
    <col min="13304" max="13304" width="28" style="486" customWidth="1"/>
    <col min="13305" max="13305" width="11.140625" style="486" customWidth="1"/>
    <col min="13306" max="13306" width="22.5703125" style="486" customWidth="1"/>
    <col min="13307" max="13307" width="11.140625" style="486" customWidth="1"/>
    <col min="13308" max="13308" width="22.42578125" style="486" customWidth="1"/>
    <col min="13309" max="13309" width="11.42578125" style="486" customWidth="1"/>
    <col min="13310" max="13310" width="25" style="486" customWidth="1"/>
    <col min="13311" max="13311" width="11" style="486" customWidth="1"/>
    <col min="13312" max="13555" width="9.140625" style="486"/>
    <col min="13556" max="13556" width="25.85546875" style="486" customWidth="1"/>
    <col min="13557" max="13557" width="10.5703125" style="486" customWidth="1"/>
    <col min="13558" max="13558" width="26.140625" style="486" customWidth="1"/>
    <col min="13559" max="13559" width="11.140625" style="486" customWidth="1"/>
    <col min="13560" max="13560" width="28" style="486" customWidth="1"/>
    <col min="13561" max="13561" width="11.140625" style="486" customWidth="1"/>
    <col min="13562" max="13562" width="22.5703125" style="486" customWidth="1"/>
    <col min="13563" max="13563" width="11.140625" style="486" customWidth="1"/>
    <col min="13564" max="13564" width="22.42578125" style="486" customWidth="1"/>
    <col min="13565" max="13565" width="11.42578125" style="486" customWidth="1"/>
    <col min="13566" max="13566" width="25" style="486" customWidth="1"/>
    <col min="13567" max="13567" width="11" style="486" customWidth="1"/>
    <col min="13568" max="13811" width="9.140625" style="486"/>
    <col min="13812" max="13812" width="25.85546875" style="486" customWidth="1"/>
    <col min="13813" max="13813" width="10.5703125" style="486" customWidth="1"/>
    <col min="13814" max="13814" width="26.140625" style="486" customWidth="1"/>
    <col min="13815" max="13815" width="11.140625" style="486" customWidth="1"/>
    <col min="13816" max="13816" width="28" style="486" customWidth="1"/>
    <col min="13817" max="13817" width="11.140625" style="486" customWidth="1"/>
    <col min="13818" max="13818" width="22.5703125" style="486" customWidth="1"/>
    <col min="13819" max="13819" width="11.140625" style="486" customWidth="1"/>
    <col min="13820" max="13820" width="22.42578125" style="486" customWidth="1"/>
    <col min="13821" max="13821" width="11.42578125" style="486" customWidth="1"/>
    <col min="13822" max="13822" width="25" style="486" customWidth="1"/>
    <col min="13823" max="13823" width="11" style="486" customWidth="1"/>
    <col min="13824" max="14067" width="9.140625" style="486"/>
    <col min="14068" max="14068" width="25.85546875" style="486" customWidth="1"/>
    <col min="14069" max="14069" width="10.5703125" style="486" customWidth="1"/>
    <col min="14070" max="14070" width="26.140625" style="486" customWidth="1"/>
    <col min="14071" max="14071" width="11.140625" style="486" customWidth="1"/>
    <col min="14072" max="14072" width="28" style="486" customWidth="1"/>
    <col min="14073" max="14073" width="11.140625" style="486" customWidth="1"/>
    <col min="14074" max="14074" width="22.5703125" style="486" customWidth="1"/>
    <col min="14075" max="14075" width="11.140625" style="486" customWidth="1"/>
    <col min="14076" max="14076" width="22.42578125" style="486" customWidth="1"/>
    <col min="14077" max="14077" width="11.42578125" style="486" customWidth="1"/>
    <col min="14078" max="14078" width="25" style="486" customWidth="1"/>
    <col min="14079" max="14079" width="11" style="486" customWidth="1"/>
    <col min="14080" max="14323" width="9.140625" style="486"/>
    <col min="14324" max="14324" width="25.85546875" style="486" customWidth="1"/>
    <col min="14325" max="14325" width="10.5703125" style="486" customWidth="1"/>
    <col min="14326" max="14326" width="26.140625" style="486" customWidth="1"/>
    <col min="14327" max="14327" width="11.140625" style="486" customWidth="1"/>
    <col min="14328" max="14328" width="28" style="486" customWidth="1"/>
    <col min="14329" max="14329" width="11.140625" style="486" customWidth="1"/>
    <col min="14330" max="14330" width="22.5703125" style="486" customWidth="1"/>
    <col min="14331" max="14331" width="11.140625" style="486" customWidth="1"/>
    <col min="14332" max="14332" width="22.42578125" style="486" customWidth="1"/>
    <col min="14333" max="14333" width="11.42578125" style="486" customWidth="1"/>
    <col min="14334" max="14334" width="25" style="486" customWidth="1"/>
    <col min="14335" max="14335" width="11" style="486" customWidth="1"/>
    <col min="14336" max="14579" width="9.140625" style="486"/>
    <col min="14580" max="14580" width="25.85546875" style="486" customWidth="1"/>
    <col min="14581" max="14581" width="10.5703125" style="486" customWidth="1"/>
    <col min="14582" max="14582" width="26.140625" style="486" customWidth="1"/>
    <col min="14583" max="14583" width="11.140625" style="486" customWidth="1"/>
    <col min="14584" max="14584" width="28" style="486" customWidth="1"/>
    <col min="14585" max="14585" width="11.140625" style="486" customWidth="1"/>
    <col min="14586" max="14586" width="22.5703125" style="486" customWidth="1"/>
    <col min="14587" max="14587" width="11.140625" style="486" customWidth="1"/>
    <col min="14588" max="14588" width="22.42578125" style="486" customWidth="1"/>
    <col min="14589" max="14589" width="11.42578125" style="486" customWidth="1"/>
    <col min="14590" max="14590" width="25" style="486" customWidth="1"/>
    <col min="14591" max="14591" width="11" style="486" customWidth="1"/>
    <col min="14592" max="14835" width="9.140625" style="486"/>
    <col min="14836" max="14836" width="25.85546875" style="486" customWidth="1"/>
    <col min="14837" max="14837" width="10.5703125" style="486" customWidth="1"/>
    <col min="14838" max="14838" width="26.140625" style="486" customWidth="1"/>
    <col min="14839" max="14839" width="11.140625" style="486" customWidth="1"/>
    <col min="14840" max="14840" width="28" style="486" customWidth="1"/>
    <col min="14841" max="14841" width="11.140625" style="486" customWidth="1"/>
    <col min="14842" max="14842" width="22.5703125" style="486" customWidth="1"/>
    <col min="14843" max="14843" width="11.140625" style="486" customWidth="1"/>
    <col min="14844" max="14844" width="22.42578125" style="486" customWidth="1"/>
    <col min="14845" max="14845" width="11.42578125" style="486" customWidth="1"/>
    <col min="14846" max="14846" width="25" style="486" customWidth="1"/>
    <col min="14847" max="14847" width="11" style="486" customWidth="1"/>
    <col min="14848" max="15091" width="9.140625" style="486"/>
    <col min="15092" max="15092" width="25.85546875" style="486" customWidth="1"/>
    <col min="15093" max="15093" width="10.5703125" style="486" customWidth="1"/>
    <col min="15094" max="15094" width="26.140625" style="486" customWidth="1"/>
    <col min="15095" max="15095" width="11.140625" style="486" customWidth="1"/>
    <col min="15096" max="15096" width="28" style="486" customWidth="1"/>
    <col min="15097" max="15097" width="11.140625" style="486" customWidth="1"/>
    <col min="15098" max="15098" width="22.5703125" style="486" customWidth="1"/>
    <col min="15099" max="15099" width="11.140625" style="486" customWidth="1"/>
    <col min="15100" max="15100" width="22.42578125" style="486" customWidth="1"/>
    <col min="15101" max="15101" width="11.42578125" style="486" customWidth="1"/>
    <col min="15102" max="15102" width="25" style="486" customWidth="1"/>
    <col min="15103" max="15103" width="11" style="486" customWidth="1"/>
    <col min="15104" max="15347" width="9.140625" style="486"/>
    <col min="15348" max="15348" width="25.85546875" style="486" customWidth="1"/>
    <col min="15349" max="15349" width="10.5703125" style="486" customWidth="1"/>
    <col min="15350" max="15350" width="26.140625" style="486" customWidth="1"/>
    <col min="15351" max="15351" width="11.140625" style="486" customWidth="1"/>
    <col min="15352" max="15352" width="28" style="486" customWidth="1"/>
    <col min="15353" max="15353" width="11.140625" style="486" customWidth="1"/>
    <col min="15354" max="15354" width="22.5703125" style="486" customWidth="1"/>
    <col min="15355" max="15355" width="11.140625" style="486" customWidth="1"/>
    <col min="15356" max="15356" width="22.42578125" style="486" customWidth="1"/>
    <col min="15357" max="15357" width="11.42578125" style="486" customWidth="1"/>
    <col min="15358" max="15358" width="25" style="486" customWidth="1"/>
    <col min="15359" max="15359" width="11" style="486" customWidth="1"/>
    <col min="15360" max="15603" width="9.140625" style="486"/>
    <col min="15604" max="15604" width="25.85546875" style="486" customWidth="1"/>
    <col min="15605" max="15605" width="10.5703125" style="486" customWidth="1"/>
    <col min="15606" max="15606" width="26.140625" style="486" customWidth="1"/>
    <col min="15607" max="15607" width="11.140625" style="486" customWidth="1"/>
    <col min="15608" max="15608" width="28" style="486" customWidth="1"/>
    <col min="15609" max="15609" width="11.140625" style="486" customWidth="1"/>
    <col min="15610" max="15610" width="22.5703125" style="486" customWidth="1"/>
    <col min="15611" max="15611" width="11.140625" style="486" customWidth="1"/>
    <col min="15612" max="15612" width="22.42578125" style="486" customWidth="1"/>
    <col min="15613" max="15613" width="11.42578125" style="486" customWidth="1"/>
    <col min="15614" max="15614" width="25" style="486" customWidth="1"/>
    <col min="15615" max="15615" width="11" style="486" customWidth="1"/>
    <col min="15616" max="15859" width="9.140625" style="486"/>
    <col min="15860" max="15860" width="25.85546875" style="486" customWidth="1"/>
    <col min="15861" max="15861" width="10.5703125" style="486" customWidth="1"/>
    <col min="15862" max="15862" width="26.140625" style="486" customWidth="1"/>
    <col min="15863" max="15863" width="11.140625" style="486" customWidth="1"/>
    <col min="15864" max="15864" width="28" style="486" customWidth="1"/>
    <col min="15865" max="15865" width="11.140625" style="486" customWidth="1"/>
    <col min="15866" max="15866" width="22.5703125" style="486" customWidth="1"/>
    <col min="15867" max="15867" width="11.140625" style="486" customWidth="1"/>
    <col min="15868" max="15868" width="22.42578125" style="486" customWidth="1"/>
    <col min="15869" max="15869" width="11.42578125" style="486" customWidth="1"/>
    <col min="15870" max="15870" width="25" style="486" customWidth="1"/>
    <col min="15871" max="15871" width="11" style="486" customWidth="1"/>
    <col min="15872" max="16115" width="9.140625" style="486"/>
    <col min="16116" max="16116" width="25.85546875" style="486" customWidth="1"/>
    <col min="16117" max="16117" width="10.5703125" style="486" customWidth="1"/>
    <col min="16118" max="16118" width="26.140625" style="486" customWidth="1"/>
    <col min="16119" max="16119" width="11.140625" style="486" customWidth="1"/>
    <col min="16120" max="16120" width="28" style="486" customWidth="1"/>
    <col min="16121" max="16121" width="11.140625" style="486" customWidth="1"/>
    <col min="16122" max="16122" width="22.5703125" style="486" customWidth="1"/>
    <col min="16123" max="16123" width="11.140625" style="486" customWidth="1"/>
    <col min="16124" max="16124" width="22.42578125" style="486" customWidth="1"/>
    <col min="16125" max="16125" width="11.42578125" style="486" customWidth="1"/>
    <col min="16126" max="16126" width="25" style="486" customWidth="1"/>
    <col min="16127" max="16127" width="11" style="486" customWidth="1"/>
    <col min="16128" max="16384" width="9.140625" style="486"/>
  </cols>
  <sheetData>
    <row r="1" spans="1:5" ht="15" customHeight="1" x14ac:dyDescent="0.2">
      <c r="A1" s="556" t="s">
        <v>550</v>
      </c>
      <c r="B1" s="556"/>
      <c r="C1" s="556"/>
      <c r="D1" s="556"/>
      <c r="E1" s="556"/>
    </row>
    <row r="2" spans="1:5" x14ac:dyDescent="0.2">
      <c r="A2" s="556"/>
      <c r="B2" s="556"/>
      <c r="C2" s="487"/>
      <c r="D2" s="487"/>
      <c r="E2" s="488"/>
    </row>
    <row r="3" spans="1:5" x14ac:dyDescent="0.2">
      <c r="A3" s="557" t="s">
        <v>388</v>
      </c>
      <c r="B3" s="557"/>
      <c r="C3" s="557"/>
      <c r="D3" s="557"/>
      <c r="E3" s="557"/>
    </row>
    <row r="4" spans="1:5" x14ac:dyDescent="0.2">
      <c r="A4" s="489" t="s">
        <v>389</v>
      </c>
      <c r="B4" s="489" t="s">
        <v>390</v>
      </c>
      <c r="C4" s="489" t="s">
        <v>391</v>
      </c>
      <c r="D4" s="489" t="s">
        <v>392</v>
      </c>
      <c r="E4" s="489" t="s">
        <v>393</v>
      </c>
    </row>
    <row r="5" spans="1:5" x14ac:dyDescent="0.2">
      <c r="A5" s="490" t="s">
        <v>395</v>
      </c>
      <c r="B5" s="490" t="s">
        <v>395</v>
      </c>
      <c r="C5" s="490" t="s">
        <v>395</v>
      </c>
      <c r="D5" s="490" t="s">
        <v>395</v>
      </c>
      <c r="E5" s="490" t="s">
        <v>395</v>
      </c>
    </row>
    <row r="6" spans="1:5" x14ac:dyDescent="0.2">
      <c r="A6" s="554" t="s">
        <v>28</v>
      </c>
      <c r="B6" s="555"/>
      <c r="C6" s="555"/>
      <c r="D6" s="555"/>
      <c r="E6" s="555"/>
    </row>
    <row r="7" spans="1:5" ht="42" customHeight="1" x14ac:dyDescent="0.2">
      <c r="A7" s="491" t="s">
        <v>403</v>
      </c>
      <c r="B7" s="492" t="s">
        <v>416</v>
      </c>
      <c r="C7" s="499" t="s">
        <v>442</v>
      </c>
      <c r="D7" s="492" t="s">
        <v>429</v>
      </c>
      <c r="E7" s="493" t="s">
        <v>459</v>
      </c>
    </row>
    <row r="8" spans="1:5" ht="42" customHeight="1" x14ac:dyDescent="0.2">
      <c r="A8" s="491" t="s">
        <v>404</v>
      </c>
      <c r="B8" s="491" t="s">
        <v>417</v>
      </c>
      <c r="C8" s="491" t="s">
        <v>422</v>
      </c>
      <c r="D8" s="491" t="s">
        <v>404</v>
      </c>
      <c r="E8" s="491" t="s">
        <v>435</v>
      </c>
    </row>
    <row r="9" spans="1:5" ht="38.25" x14ac:dyDescent="0.2">
      <c r="A9" s="494" t="s">
        <v>405</v>
      </c>
      <c r="B9" s="493" t="s">
        <v>456</v>
      </c>
      <c r="C9" s="495" t="s">
        <v>405</v>
      </c>
      <c r="D9" s="494" t="s">
        <v>430</v>
      </c>
      <c r="E9" s="493" t="s">
        <v>456</v>
      </c>
    </row>
    <row r="10" spans="1:5" x14ac:dyDescent="0.2">
      <c r="A10" s="554" t="s">
        <v>401</v>
      </c>
      <c r="B10" s="555"/>
      <c r="C10" s="555"/>
      <c r="D10" s="555"/>
      <c r="E10" s="555"/>
    </row>
    <row r="11" spans="1:5" x14ac:dyDescent="0.2">
      <c r="A11" s="491" t="s">
        <v>402</v>
      </c>
      <c r="B11" s="498" t="s">
        <v>471</v>
      </c>
      <c r="C11" s="491" t="s">
        <v>402</v>
      </c>
      <c r="D11" s="493" t="s">
        <v>415</v>
      </c>
      <c r="E11" s="491" t="s">
        <v>402</v>
      </c>
    </row>
    <row r="12" spans="1:5" x14ac:dyDescent="0.2">
      <c r="A12" s="557" t="s">
        <v>50</v>
      </c>
      <c r="B12" s="557"/>
      <c r="C12" s="557"/>
      <c r="D12" s="557"/>
      <c r="E12" s="557"/>
    </row>
    <row r="13" spans="1:5" ht="27" customHeight="1" x14ac:dyDescent="0.2">
      <c r="A13" s="493" t="s">
        <v>452</v>
      </c>
      <c r="B13" s="496" t="s">
        <v>414</v>
      </c>
      <c r="C13" s="493" t="s">
        <v>465</v>
      </c>
      <c r="D13" s="499" t="s">
        <v>481</v>
      </c>
      <c r="E13" s="491" t="s">
        <v>434</v>
      </c>
    </row>
    <row r="14" spans="1:5" ht="51" customHeight="1" x14ac:dyDescent="0.2">
      <c r="A14" s="491" t="s">
        <v>406</v>
      </c>
      <c r="B14" s="496" t="s">
        <v>472</v>
      </c>
      <c r="C14" s="491" t="s">
        <v>423</v>
      </c>
      <c r="D14" s="493" t="s">
        <v>473</v>
      </c>
      <c r="E14" s="493" t="s">
        <v>474</v>
      </c>
    </row>
    <row r="15" spans="1:5" ht="42" customHeight="1" x14ac:dyDescent="0.2">
      <c r="A15" s="499" t="s">
        <v>482</v>
      </c>
      <c r="B15" s="491" t="s">
        <v>419</v>
      </c>
      <c r="C15" s="491" t="s">
        <v>463</v>
      </c>
      <c r="D15" s="491" t="s">
        <v>431</v>
      </c>
      <c r="E15" s="491" t="s">
        <v>407</v>
      </c>
    </row>
    <row r="16" spans="1:5" ht="36" customHeight="1" x14ac:dyDescent="0.2">
      <c r="B16" s="496" t="s">
        <v>462</v>
      </c>
      <c r="C16" s="491"/>
      <c r="D16" s="492"/>
      <c r="E16" s="493" t="s">
        <v>468</v>
      </c>
    </row>
    <row r="17" spans="1:5" ht="60.75" customHeight="1" x14ac:dyDescent="0.2">
      <c r="A17" s="496" t="s">
        <v>460</v>
      </c>
      <c r="B17" s="491" t="s">
        <v>461</v>
      </c>
      <c r="C17" s="496" t="s">
        <v>424</v>
      </c>
      <c r="D17" s="499" t="s">
        <v>460</v>
      </c>
      <c r="E17" s="493" t="s">
        <v>461</v>
      </c>
    </row>
    <row r="18" spans="1:5" x14ac:dyDescent="0.2">
      <c r="A18" s="496" t="s">
        <v>408</v>
      </c>
      <c r="B18" s="491" t="s">
        <v>420</v>
      </c>
      <c r="C18" s="496" t="s">
        <v>425</v>
      </c>
      <c r="D18" s="491" t="s">
        <v>432</v>
      </c>
      <c r="E18" s="491" t="s">
        <v>432</v>
      </c>
    </row>
    <row r="19" spans="1:5" x14ac:dyDescent="0.2">
      <c r="A19" s="491" t="s">
        <v>409</v>
      </c>
      <c r="B19" s="498" t="s">
        <v>409</v>
      </c>
      <c r="C19" s="491" t="s">
        <v>409</v>
      </c>
      <c r="D19" s="491" t="s">
        <v>409</v>
      </c>
      <c r="E19" s="491" t="s">
        <v>437</v>
      </c>
    </row>
    <row r="20" spans="1:5" x14ac:dyDescent="0.2">
      <c r="A20" s="554" t="s">
        <v>200</v>
      </c>
      <c r="B20" s="555"/>
      <c r="C20" s="555"/>
      <c r="D20" s="555"/>
      <c r="E20" s="555"/>
    </row>
    <row r="21" spans="1:5" ht="38.25" x14ac:dyDescent="0.2">
      <c r="A21" s="493" t="s">
        <v>410</v>
      </c>
      <c r="B21" s="528" t="s">
        <v>552</v>
      </c>
      <c r="C21" s="491" t="s">
        <v>426</v>
      </c>
      <c r="D21" s="500" t="s">
        <v>444</v>
      </c>
      <c r="E21" s="493" t="s">
        <v>457</v>
      </c>
    </row>
    <row r="22" spans="1:5" ht="36.75" customHeight="1" x14ac:dyDescent="0.2">
      <c r="A22" s="493" t="s">
        <v>411</v>
      </c>
      <c r="B22" s="491"/>
      <c r="C22" s="493" t="s">
        <v>453</v>
      </c>
      <c r="E22" s="491"/>
    </row>
    <row r="23" spans="1:5" ht="25.5" x14ac:dyDescent="0.2">
      <c r="A23" s="491" t="s">
        <v>412</v>
      </c>
      <c r="B23" s="491" t="s">
        <v>418</v>
      </c>
      <c r="C23" s="491" t="s">
        <v>427</v>
      </c>
      <c r="D23" s="491" t="s">
        <v>418</v>
      </c>
      <c r="E23" s="491" t="s">
        <v>421</v>
      </c>
    </row>
    <row r="24" spans="1:5" x14ac:dyDescent="0.2">
      <c r="A24" s="491" t="s">
        <v>413</v>
      </c>
      <c r="B24" s="497"/>
      <c r="C24" s="491" t="s">
        <v>413</v>
      </c>
      <c r="D24" s="491" t="s">
        <v>433</v>
      </c>
      <c r="E24" s="491"/>
    </row>
    <row r="25" spans="1:5" ht="41.25" customHeight="1" x14ac:dyDescent="0.2">
      <c r="A25" s="558"/>
      <c r="B25" s="559"/>
      <c r="C25" s="559"/>
      <c r="D25" s="559"/>
      <c r="E25" s="559"/>
    </row>
    <row r="26" spans="1:5" x14ac:dyDescent="0.2">
      <c r="A26" s="557" t="s">
        <v>396</v>
      </c>
      <c r="B26" s="557"/>
      <c r="C26" s="557"/>
      <c r="D26" s="557"/>
      <c r="E26" s="557"/>
    </row>
    <row r="27" spans="1:5" x14ac:dyDescent="0.2">
      <c r="A27" s="501" t="s">
        <v>394</v>
      </c>
      <c r="B27" s="489" t="s">
        <v>397</v>
      </c>
      <c r="C27" s="489" t="s">
        <v>398</v>
      </c>
      <c r="D27" s="489" t="s">
        <v>399</v>
      </c>
      <c r="E27" s="501" t="s">
        <v>400</v>
      </c>
    </row>
    <row r="28" spans="1:5" x14ac:dyDescent="0.2">
      <c r="A28" s="490" t="s">
        <v>395</v>
      </c>
      <c r="B28" s="490" t="s">
        <v>395</v>
      </c>
      <c r="C28" s="490" t="s">
        <v>395</v>
      </c>
      <c r="D28" s="490" t="s">
        <v>395</v>
      </c>
      <c r="E28" s="490" t="s">
        <v>395</v>
      </c>
    </row>
    <row r="29" spans="1:5" ht="11.25" customHeight="1" x14ac:dyDescent="0.2">
      <c r="A29" s="554" t="s">
        <v>28</v>
      </c>
      <c r="B29" s="555"/>
      <c r="C29" s="555"/>
      <c r="D29" s="555"/>
      <c r="E29" s="555"/>
    </row>
    <row r="30" spans="1:5" ht="44.25" customHeight="1" x14ac:dyDescent="0.2">
      <c r="A30" s="491" t="s">
        <v>438</v>
      </c>
      <c r="B30" s="500" t="s">
        <v>429</v>
      </c>
      <c r="C30" s="496" t="s">
        <v>442</v>
      </c>
      <c r="D30" s="491" t="s">
        <v>445</v>
      </c>
      <c r="E30" s="491" t="s">
        <v>448</v>
      </c>
    </row>
    <row r="31" spans="1:5" ht="29.25" customHeight="1" x14ac:dyDescent="0.2">
      <c r="A31" s="496" t="s">
        <v>422</v>
      </c>
      <c r="B31" s="491" t="s">
        <v>404</v>
      </c>
      <c r="C31" s="496" t="s">
        <v>417</v>
      </c>
      <c r="D31" s="491" t="s">
        <v>422</v>
      </c>
      <c r="E31" s="491" t="s">
        <v>404</v>
      </c>
    </row>
    <row r="32" spans="1:5" ht="24.75" customHeight="1" x14ac:dyDescent="0.2">
      <c r="A32" s="496" t="s">
        <v>405</v>
      </c>
      <c r="B32" s="493" t="s">
        <v>456</v>
      </c>
      <c r="C32" s="502" t="s">
        <v>405</v>
      </c>
      <c r="D32" s="496" t="s">
        <v>405</v>
      </c>
      <c r="E32" s="493" t="s">
        <v>456</v>
      </c>
    </row>
    <row r="33" spans="1:5" x14ac:dyDescent="0.2">
      <c r="A33" s="554" t="s">
        <v>401</v>
      </c>
      <c r="B33" s="555"/>
      <c r="C33" s="555"/>
      <c r="D33" s="555"/>
      <c r="E33" s="555"/>
    </row>
    <row r="34" spans="1:5" s="503" customFormat="1" x14ac:dyDescent="0.2">
      <c r="A34" s="493" t="s">
        <v>428</v>
      </c>
      <c r="B34" s="496" t="s">
        <v>402</v>
      </c>
      <c r="C34" s="498" t="s">
        <v>471</v>
      </c>
      <c r="D34" s="496" t="s">
        <v>402</v>
      </c>
      <c r="E34" s="491" t="s">
        <v>418</v>
      </c>
    </row>
    <row r="35" spans="1:5" x14ac:dyDescent="0.2">
      <c r="A35" s="554" t="s">
        <v>50</v>
      </c>
      <c r="B35" s="555"/>
      <c r="C35" s="555"/>
      <c r="D35" s="555"/>
      <c r="E35" s="555"/>
    </row>
    <row r="36" spans="1:5" ht="34.5" customHeight="1" x14ac:dyDescent="0.2">
      <c r="A36" s="493" t="s">
        <v>480</v>
      </c>
      <c r="B36" s="491" t="s">
        <v>440</v>
      </c>
      <c r="C36" s="493" t="s">
        <v>477</v>
      </c>
      <c r="D36" s="493" t="s">
        <v>465</v>
      </c>
      <c r="E36" s="491" t="s">
        <v>440</v>
      </c>
    </row>
    <row r="37" spans="1:5" ht="51" x14ac:dyDescent="0.2">
      <c r="A37" s="499" t="s">
        <v>470</v>
      </c>
      <c r="B37" s="496" t="s">
        <v>475</v>
      </c>
      <c r="C37" s="499" t="s">
        <v>476</v>
      </c>
      <c r="D37" s="491" t="s">
        <v>446</v>
      </c>
      <c r="E37" s="493" t="s">
        <v>467</v>
      </c>
    </row>
    <row r="38" spans="1:5" ht="45.75" customHeight="1" x14ac:dyDescent="0.2">
      <c r="A38" s="493" t="s">
        <v>469</v>
      </c>
      <c r="B38" s="496" t="s">
        <v>441</v>
      </c>
      <c r="C38" s="496" t="s">
        <v>443</v>
      </c>
      <c r="D38" s="491" t="s">
        <v>447</v>
      </c>
      <c r="E38" s="491" t="s">
        <v>449</v>
      </c>
    </row>
    <row r="39" spans="1:5" ht="38.25" x14ac:dyDescent="0.2">
      <c r="A39" s="491" t="s">
        <v>439</v>
      </c>
      <c r="B39" s="493" t="s">
        <v>458</v>
      </c>
      <c r="C39" s="493" t="s">
        <v>464</v>
      </c>
      <c r="D39" s="491"/>
      <c r="E39" s="491" t="s">
        <v>450</v>
      </c>
    </row>
    <row r="40" spans="1:5" ht="25.5" x14ac:dyDescent="0.2">
      <c r="A40" s="496" t="s">
        <v>478</v>
      </c>
      <c r="B40" s="491" t="s">
        <v>479</v>
      </c>
      <c r="C40" s="491" t="s">
        <v>424</v>
      </c>
      <c r="D40" s="491" t="s">
        <v>478</v>
      </c>
      <c r="E40" s="491" t="s">
        <v>436</v>
      </c>
    </row>
    <row r="41" spans="1:5" x14ac:dyDescent="0.2">
      <c r="A41" s="496" t="s">
        <v>432</v>
      </c>
      <c r="B41" s="491" t="s">
        <v>432</v>
      </c>
      <c r="C41" s="491" t="s">
        <v>432</v>
      </c>
      <c r="D41" s="491" t="s">
        <v>432</v>
      </c>
      <c r="E41" s="491" t="s">
        <v>432</v>
      </c>
    </row>
    <row r="42" spans="1:5" x14ac:dyDescent="0.2">
      <c r="A42" s="491" t="s">
        <v>409</v>
      </c>
      <c r="B42" s="491" t="s">
        <v>409</v>
      </c>
      <c r="C42" s="491" t="s">
        <v>409</v>
      </c>
      <c r="D42" s="491" t="s">
        <v>409</v>
      </c>
      <c r="E42" s="491" t="s">
        <v>409</v>
      </c>
    </row>
    <row r="43" spans="1:5" ht="11.25" customHeight="1" x14ac:dyDescent="0.2">
      <c r="A43" s="554" t="s">
        <v>81</v>
      </c>
      <c r="B43" s="555"/>
      <c r="C43" s="555"/>
      <c r="D43" s="555"/>
      <c r="E43" s="555"/>
    </row>
    <row r="44" spans="1:5" ht="30.75" customHeight="1" x14ac:dyDescent="0.2">
      <c r="A44" s="499" t="s">
        <v>455</v>
      </c>
      <c r="B44" s="493" t="s">
        <v>466</v>
      </c>
      <c r="C44" s="492" t="s">
        <v>444</v>
      </c>
      <c r="D44" s="493" t="s">
        <v>454</v>
      </c>
      <c r="E44" s="491" t="s">
        <v>451</v>
      </c>
    </row>
    <row r="45" spans="1:5" ht="30.75" customHeight="1" x14ac:dyDescent="0.2">
      <c r="A45" s="491"/>
      <c r="B45" s="493" t="s">
        <v>553</v>
      </c>
      <c r="D45" s="491"/>
      <c r="E45" s="491"/>
    </row>
    <row r="46" spans="1:5" ht="25.5" x14ac:dyDescent="0.2">
      <c r="A46" s="496" t="s">
        <v>418</v>
      </c>
      <c r="B46" s="491" t="s">
        <v>551</v>
      </c>
      <c r="C46" s="496" t="s">
        <v>418</v>
      </c>
      <c r="D46" s="491" t="s">
        <v>421</v>
      </c>
      <c r="E46" s="491" t="s">
        <v>551</v>
      </c>
    </row>
    <row r="47" spans="1:5" x14ac:dyDescent="0.2">
      <c r="A47" s="504"/>
      <c r="B47" s="505"/>
      <c r="C47" s="506" t="s">
        <v>433</v>
      </c>
      <c r="D47" s="505"/>
      <c r="E47" s="506" t="s">
        <v>413</v>
      </c>
    </row>
    <row r="57" spans="2:5" x14ac:dyDescent="0.2">
      <c r="B57" s="507"/>
      <c r="C57" s="507"/>
      <c r="D57" s="507"/>
      <c r="E57" s="507"/>
    </row>
  </sheetData>
  <mergeCells count="13">
    <mergeCell ref="A43:E43"/>
    <mergeCell ref="A1:E1"/>
    <mergeCell ref="A10:E10"/>
    <mergeCell ref="A35:E35"/>
    <mergeCell ref="A26:E26"/>
    <mergeCell ref="A6:E6"/>
    <mergeCell ref="A12:E12"/>
    <mergeCell ref="A20:E20"/>
    <mergeCell ref="A25:E25"/>
    <mergeCell ref="A2:B2"/>
    <mergeCell ref="A3:E3"/>
    <mergeCell ref="A29:E29"/>
    <mergeCell ref="A33:E33"/>
  </mergeCells>
  <pageMargins left="0.25" right="0.25" top="0.75" bottom="0.75" header="0.3" footer="0.3"/>
  <pageSetup paperSize="9" scale="5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1-3 года</vt:lpstr>
      <vt:lpstr>3-7 лет</vt:lpstr>
      <vt:lpstr>МЕНЮ РОТАЦИЯ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2025-03-05T13:40:45Z</dcterms:modified>
</cp:coreProperties>
</file>